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Financial Sector\Banks\"/>
    </mc:Choice>
  </mc:AlternateContent>
  <xr:revisionPtr revIDLastSave="0" documentId="13_ncr:1_{B4FA8809-3544-42C1-A6EF-467505D139C7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D39" i="2" l="1"/>
  <c r="E39" i="2"/>
  <c r="D40" i="2"/>
  <c r="E40" i="2"/>
  <c r="D41" i="2"/>
  <c r="E41" i="2"/>
  <c r="D35" i="2"/>
  <c r="E35" i="2"/>
  <c r="D36" i="2"/>
  <c r="E36" i="2"/>
  <c r="D37" i="2"/>
  <c r="E37" i="2"/>
  <c r="D30" i="2"/>
  <c r="E30" i="2"/>
  <c r="D31" i="2"/>
  <c r="E31" i="2"/>
  <c r="D32" i="2"/>
  <c r="E32" i="2"/>
  <c r="D33" i="2"/>
  <c r="E33" i="2"/>
  <c r="D23" i="2"/>
  <c r="E23" i="2"/>
  <c r="D24" i="2"/>
  <c r="E24" i="2"/>
  <c r="D25" i="2"/>
  <c r="E25" i="2"/>
  <c r="D26" i="2"/>
  <c r="E26" i="2"/>
  <c r="D27" i="2"/>
  <c r="E27" i="2"/>
  <c r="D28" i="2"/>
  <c r="E28" i="2"/>
  <c r="D17" i="2"/>
  <c r="D18" i="2"/>
  <c r="E18" i="2"/>
  <c r="D19" i="2"/>
  <c r="E19" i="2"/>
  <c r="D20" i="2"/>
  <c r="D21" i="2"/>
  <c r="C21" i="2"/>
  <c r="C20" i="2"/>
  <c r="C19" i="2"/>
  <c r="C18" i="2"/>
  <c r="C17" i="2"/>
  <c r="C30" i="2" l="1"/>
  <c r="C32" i="2"/>
  <c r="C26" i="2" l="1"/>
  <c r="C33" i="2" l="1"/>
  <c r="C24" i="2" l="1"/>
  <c r="C41" i="2" l="1"/>
  <c r="C40" i="2"/>
  <c r="C39" i="2"/>
  <c r="C37" i="2"/>
  <c r="C36" i="2"/>
  <c r="C35" i="2"/>
  <c r="C31" i="2"/>
  <c r="C28" i="2"/>
  <c r="C27" i="2"/>
  <c r="C25" i="2"/>
  <c r="C23" i="2"/>
</calcChain>
</file>

<file path=xl/sharedStrings.xml><?xml version="1.0" encoding="utf-8"?>
<sst xmlns="http://schemas.openxmlformats.org/spreadsheetml/2006/main" count="310" uniqueCount="289">
  <si>
    <t>Statement of financial position</t>
  </si>
  <si>
    <t>Income statement</t>
  </si>
  <si>
    <t>Statement of cash flows</t>
  </si>
  <si>
    <t>قائمة التدفقات النقدية</t>
  </si>
  <si>
    <t>قائمة الدخل</t>
  </si>
  <si>
    <t>قائمة المركز المالي</t>
  </si>
  <si>
    <t>JORDAN ISLAMIC BANK</t>
  </si>
  <si>
    <t>SAFWA ISLAMIC BANK</t>
  </si>
  <si>
    <t>ISLAMIC INTERNATIONAL ARAB BANK</t>
  </si>
  <si>
    <t>البنك الإسلامي الأردني</t>
  </si>
  <si>
    <t>بنك صفوة الإسلامي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</si>
  <si>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</si>
  <si>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</si>
  <si>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</si>
  <si>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</si>
  <si>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</si>
  <si>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</si>
  <si>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</si>
  <si>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</si>
  <si>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</si>
  <si>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</si>
  <si>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</si>
  <si>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</si>
  <si>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</si>
  <si>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</si>
  <si>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</si>
  <si>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</si>
  <si>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</si>
  <si>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</si>
  <si>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</si>
  <si>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</si>
  <si>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</si>
  <si>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</si>
  <si>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</si>
  <si>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</si>
  <si>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</si>
  <si>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>Price Earnings Ratio (Times)</t>
  </si>
  <si>
    <t>Price to Book Value (Times)</t>
  </si>
  <si>
    <t>العائد على مجموع الموجودات %</t>
  </si>
  <si>
    <t xml:space="preserve">العائد على حقوق المساهمين % </t>
  </si>
  <si>
    <t xml:space="preserve">Net Interest and Commissions Income / Total Income % </t>
  </si>
  <si>
    <t>Credit Interest / Credit Facilities, Net %</t>
  </si>
  <si>
    <t>Net Income / Total Income %</t>
  </si>
  <si>
    <t>Total Income / Total Assets %</t>
  </si>
  <si>
    <t>%اجمالي الدخل / الموجودات</t>
  </si>
  <si>
    <t>Equity Ratio %</t>
  </si>
  <si>
    <t>Debt Ratio %</t>
  </si>
  <si>
    <t>صافي التسهيلات/ اجمالي الودائع %</t>
  </si>
  <si>
    <t>Quick Ratio (Times)</t>
  </si>
  <si>
    <t>Cash &amp; Investments to Total Deposits%</t>
  </si>
  <si>
    <t>Cash + Trading Investments / Total Deposits (Times)</t>
  </si>
  <si>
    <t>-</t>
  </si>
  <si>
    <t>صافي البيوع المؤجلة والاستثمارات والخدمات المصرفية / اجمالي الدخل %</t>
  </si>
  <si>
    <t>%صافي الربح / اجمالي الدخل</t>
  </si>
  <si>
    <t>البنك العربي الإسلامي الدولي</t>
  </si>
  <si>
    <t>(القيمة الدفترية للسهم الواحد (دينار</t>
  </si>
  <si>
    <t>(القيمة السوقية الى العائد (مره</t>
  </si>
  <si>
    <t>القيمة السوقية الى القيمة الدفترية (مره)</t>
  </si>
  <si>
    <t>(نسبة السيولة (مره</t>
  </si>
  <si>
    <t>% نسبة الملكية</t>
  </si>
  <si>
    <t>إجمالي إيرادات البيوع المؤجلة والاستثمارات/ صافي التسهيلات الائتمانية المباشرة %</t>
  </si>
  <si>
    <t>% حقوق المساهمين / اجمالي الودائع</t>
  </si>
  <si>
    <t>% نسبة المديونية</t>
  </si>
  <si>
    <t>% اجمالي الودائع / مجموع الموجودات</t>
  </si>
  <si>
    <t>% صافي التسهيلات الى مجموع الموجودات</t>
  </si>
  <si>
    <t>% حقوق المساهمين/ صافي التسهيلات</t>
  </si>
  <si>
    <t>النقد + الاستثمارات / اجمالي الودائع %</t>
  </si>
  <si>
    <t>(النقد + موجودات مالية من خلال قائمة الدخل) / اجمالي الودائع (مره)</t>
  </si>
  <si>
    <t>Shareholders Equity / Total Deposits %</t>
  </si>
  <si>
    <t>Total Deposits / Total Assets %</t>
  </si>
  <si>
    <t>Net Credit Facilities to Total Assets %</t>
  </si>
  <si>
    <t>Net Credit Facilities to Total Deposits %</t>
  </si>
  <si>
    <t>Shareholders Equity to Credit Facilities, Net %</t>
  </si>
  <si>
    <t xml:space="preserve">Return on Assets % </t>
  </si>
  <si>
    <t xml:space="preserve">Return on Equity % </t>
  </si>
  <si>
    <t>البيانات المالية السنوية لعام 2023</t>
  </si>
  <si>
    <t>Annual Financial Data for the Year 2023</t>
  </si>
  <si>
    <t>نقد وارصده لدى البنوك المركزية</t>
  </si>
  <si>
    <t>أرصدة لدى بنوك ومؤسسات مصرفية</t>
  </si>
  <si>
    <t>استثمارات وكالة</t>
  </si>
  <si>
    <t>حسابات استثمار لدى بنوك ومؤسسات مصرفية</t>
  </si>
  <si>
    <t>ذمم البيوع المؤجلة والذمم الأخرى بالصافي</t>
  </si>
  <si>
    <t>موجودات اجارة منتهية بالتمليك</t>
  </si>
  <si>
    <t>الإستثمارات التمويلية (التمويلات- بالصافي)</t>
  </si>
  <si>
    <t>قروض غير محولة - بالصافي</t>
  </si>
  <si>
    <t>موجودات مالية بالقيمة العادلة من خلال حقوق الملكية -ذاتي</t>
  </si>
  <si>
    <t>موجودات مالية بالقيمة العادلة من خلال حقوق أصحاب حسابات الإستثمار المشترك</t>
  </si>
  <si>
    <t>موجودات مالية بالقيمة العادلة من خلال قائمة الدخل</t>
  </si>
  <si>
    <t>موجودات مالية بالتكلفة المطفأة</t>
  </si>
  <si>
    <t>موجودات مالية بالقيمة العادلة من خلال الدخل الشامل الاخر</t>
  </si>
  <si>
    <t>القرض الحسن</t>
  </si>
  <si>
    <t>الاستثمارات في الشركات التابعة والمشاريع المشتركة والشركات الحليفة</t>
  </si>
  <si>
    <t>استثمارات في العقارات</t>
  </si>
  <si>
    <t>الممتلكات و المعدات</t>
  </si>
  <si>
    <t>موجودات غير ملموسة</t>
  </si>
  <si>
    <t>الموجودات الضريبية المتداولة</t>
  </si>
  <si>
    <t>الموجودات الضريبية المؤجلة</t>
  </si>
  <si>
    <t>ذمم مدينة مستحقة على اطراف ذات علاقة</t>
  </si>
  <si>
    <t>موجودات أخرى</t>
  </si>
  <si>
    <t>مجموع الموجودات</t>
  </si>
  <si>
    <t>حسابات البنوك والمؤسسات المصرفية</t>
  </si>
  <si>
    <t>حسابات العملاء الجارية وتحت الطلب</t>
  </si>
  <si>
    <t>تأمينات نقدية</t>
  </si>
  <si>
    <t>اموال مقترضة</t>
  </si>
  <si>
    <t>ذمم دائنة</t>
  </si>
  <si>
    <t>مخصص ضريبة الدخل</t>
  </si>
  <si>
    <t>مخصصات أخرى</t>
  </si>
  <si>
    <t>مطلوبات ضريبية مؤجلة</t>
  </si>
  <si>
    <t>الذمم الدائنة لأطراف ذات علاقة</t>
  </si>
  <si>
    <t>مطلوبات أخرى</t>
  </si>
  <si>
    <t>مجموع المطلوبات</t>
  </si>
  <si>
    <t>حسابات الإستثمار المُطلقة</t>
  </si>
  <si>
    <t>إحتياطي القيمة العادلة</t>
  </si>
  <si>
    <t>إحتياطيات حقوق أصحاب حسابات الإستثمار المشترك الأخرى</t>
  </si>
  <si>
    <t>مجموع حقوق أصحاب حسابات الإستثمار المشترك</t>
  </si>
  <si>
    <t>حقوق غير المسيطرين</t>
  </si>
  <si>
    <t>مجموع حقوق أصحاب حسابات الإستثمار المشترك وحقوق غير المسيطرين</t>
  </si>
  <si>
    <t>صندوق مواجهة مخاطر الإستثمار</t>
  </si>
  <si>
    <t>مخصص ضريبة دخل صندوق مواجهة مخاطر الإستثمار</t>
  </si>
  <si>
    <t>رأس المال المكتتب به (المدفوع)</t>
  </si>
  <si>
    <t>احتياطي اجباري</t>
  </si>
  <si>
    <t>إحتياطي اختياري</t>
  </si>
  <si>
    <t>إحتياطي المخاطر المصرفية العامة</t>
  </si>
  <si>
    <t>علاوة إصدار</t>
  </si>
  <si>
    <t>خصم اصدار</t>
  </si>
  <si>
    <t>أسهم الخزينة</t>
  </si>
  <si>
    <t>الأرباح المدورة</t>
  </si>
  <si>
    <t>حصص ملكية أخرى</t>
  </si>
  <si>
    <t>مجموع حقوق المساهمين</t>
  </si>
  <si>
    <t>مجموع المطلوبات وحقوق أصحاب حسابات الإستثمار المشترك وحقوق المساهمين وحقوق غير مسيطرين</t>
  </si>
  <si>
    <t>الإستثمارات المقيدة</t>
  </si>
  <si>
    <t>سندات المقارضة</t>
  </si>
  <si>
    <t>حسابات الإستثمار بالوكالة</t>
  </si>
  <si>
    <t/>
  </si>
  <si>
    <t>ايرادات البيوع المؤجلة</t>
  </si>
  <si>
    <t>ايرادات الإستثمارات التمويلية</t>
  </si>
  <si>
    <t>ارباح ( خسائر ) موجودات مالية بالقيمة العادلة من خلال قائمة الدخل</t>
  </si>
  <si>
    <t>ارباح موجودات مالية بالقيمة العادلة من خلال حقوق اصحاب حسابات الإستثمار المشترك</t>
  </si>
  <si>
    <t>ارباح موجودات مالية بالتكلفة المطفأة</t>
  </si>
  <si>
    <t>حصة الاموال الداخلة في الإستثمار من الارباح الموزعة من الشركات التابعة والحليفة [ملخص</t>
  </si>
  <si>
    <t>ايرادات الإستثمارات في العقارات</t>
  </si>
  <si>
    <t>ايرادات موجودات مؤجرة وإجارة منتهية بالتمليك</t>
  </si>
  <si>
    <t>ارباح استثمارات وكالة</t>
  </si>
  <si>
    <t>صافي ( خسائر) ارباح العملات الاجنبية</t>
  </si>
  <si>
    <t>الوفر في المخصصات الأخرى</t>
  </si>
  <si>
    <t>ايرادات استثمارات أخرى</t>
  </si>
  <si>
    <t>مصاريف قانونية</t>
  </si>
  <si>
    <t>ايرادات حسابات الإستثمار المشترك</t>
  </si>
  <si>
    <t>صافي نتائج اعمال الشركات التابعة</t>
  </si>
  <si>
    <t>حصة الاموال الداخلة في الإستثمار من ارباح الشركات الحليفة</t>
  </si>
  <si>
    <t>اجمالي ايرادات حسابات الإستثمار المشترك</t>
  </si>
  <si>
    <t>حصة أصحاب حسابات الإستثمار المُطلقة</t>
  </si>
  <si>
    <t>حصة أصحاب حسابات الإستثمار المشترك من نتائج اعمال الشركات التابعة</t>
  </si>
  <si>
    <t>حصة حقوق غير المسيطرين من صافي نتائج اعمال الشركات التابعة</t>
  </si>
  <si>
    <t>حصة صندوق مواجهة مخاطر الإستثمار</t>
  </si>
  <si>
    <t>الاقتطاعات الأخرى</t>
  </si>
  <si>
    <t>حصة البنك من ايرادات حسابات الإستثمار المشترك بصفته مضارباً ورب مال</t>
  </si>
  <si>
    <t>ايرادات البنك الذاتية</t>
  </si>
  <si>
    <t>حصة البنك من ايرادات الإستثمارات المقيدة بصفته مضارباً</t>
  </si>
  <si>
    <t>حصة البنك من ايرادات الإستثمارات المقيدة بصفته وكيلاً</t>
  </si>
  <si>
    <t>أرباح (خسائر) العملات الأجنبية</t>
  </si>
  <si>
    <t>ايرادات خدمات مصرفية</t>
  </si>
  <si>
    <t>الإيرادات الأخرى</t>
  </si>
  <si>
    <t>مجموع الإيرادات</t>
  </si>
  <si>
    <t>نفقات منافع الموظفين</t>
  </si>
  <si>
    <t>استهلاكات واطفاءات</t>
  </si>
  <si>
    <t>استهلاك موجودات اجارة منتهية بالتمليك</t>
  </si>
  <si>
    <t>الزيادة في مخصص الذمم المدينة المؤجلة والذمم الأخرى</t>
  </si>
  <si>
    <t>تدني قيمة الموجودات - الذاتي</t>
  </si>
  <si>
    <t>مصاريف أخرى</t>
  </si>
  <si>
    <t>إجمالي المصاريف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</si>
  <si>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</si>
  <si>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</si>
  <si>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</si>
  <si>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</t>
  </si>
  <si>
    <t>الربح (الخسارة)، المنسوب إلى مساهمي البنك</t>
  </si>
  <si>
    <t>الربح (الخسارة)، المنسوب إلى حقوق غير المسيطرين</t>
  </si>
  <si>
    <t>صافي النقد من (المستخدم في) عمليات التشغيلية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</si>
  <si>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</si>
  <si>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</si>
  <si>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تأثير تغير أسعار الصرف على النقد والنقد المعادل</t>
  </si>
  <si>
    <t>النقد وما في حكمه في بداية السنة</t>
  </si>
  <si>
    <t>النقد وما في حكمه في نهاية الفترة</t>
  </si>
  <si>
    <t>Cash and balances with central bank</t>
  </si>
  <si>
    <t>Balances with banks and financial institutions</t>
  </si>
  <si>
    <t>Wakala investments</t>
  </si>
  <si>
    <t>Investment accounts with banks and financial institutions</t>
  </si>
  <si>
    <t>Deferred sales receivables and other receivables</t>
  </si>
  <si>
    <t>Ijara Muntahia Bittamleek assets</t>
  </si>
  <si>
    <t>Finance investments</t>
  </si>
  <si>
    <t>Unconverted loans</t>
  </si>
  <si>
    <t>Financial assets at fair value through the ownership equity - self constructed</t>
  </si>
  <si>
    <t>Financial assets at fair value through the joint investment accounts holders equity</t>
  </si>
  <si>
    <t>Financial assets at fair through profit and loss</t>
  </si>
  <si>
    <t>Financial assets at amortized cost - net</t>
  </si>
  <si>
    <t>Financial assets at fair value through other comprehensive income</t>
  </si>
  <si>
    <t>Qard hasan</t>
  </si>
  <si>
    <t>Investments in subsidiaries, joint ventures and associates</t>
  </si>
  <si>
    <t>Real estate investments</t>
  </si>
  <si>
    <t>Property and equipment</t>
  </si>
  <si>
    <t>Intangible assets</t>
  </si>
  <si>
    <t>Current tax assets</t>
  </si>
  <si>
    <t>Deferred tax assets</t>
  </si>
  <si>
    <t>Related parties receivables</t>
  </si>
  <si>
    <t>Other assets</t>
  </si>
  <si>
    <t>Total assets</t>
  </si>
  <si>
    <t>Banks and financial institutions accounts</t>
  </si>
  <si>
    <t>Customers current accounts</t>
  </si>
  <si>
    <t>Cash margins</t>
  </si>
  <si>
    <t>Borrowed funds</t>
  </si>
  <si>
    <t>Accounts payable</t>
  </si>
  <si>
    <t>Income tax provision</t>
  </si>
  <si>
    <t>Other provisions</t>
  </si>
  <si>
    <t>Deferred tax liabilities, self constructed</t>
  </si>
  <si>
    <t>Payables to related parties</t>
  </si>
  <si>
    <t>Other liabilities</t>
  </si>
  <si>
    <t>Total liabilities</t>
  </si>
  <si>
    <t>Unrestricted investment accounts</t>
  </si>
  <si>
    <t>Fair value reserve – net</t>
  </si>
  <si>
    <t>Other unrestricted investment accounts reserves</t>
  </si>
  <si>
    <t>Total joint investment accounts holders’ equity</t>
  </si>
  <si>
    <t>Non-controlling interest</t>
  </si>
  <si>
    <t>Total joint investment accounts holders’ equity and non-controlling interest</t>
  </si>
  <si>
    <t>Investment risks fund</t>
  </si>
  <si>
    <t>Provision for income tax on investment risks fund</t>
  </si>
  <si>
    <t>Paid-up capital</t>
  </si>
  <si>
    <t>Statutory reserve</t>
  </si>
  <si>
    <t>Voluntary reserve</t>
  </si>
  <si>
    <t>General banking risks reserve</t>
  </si>
  <si>
    <t>Share premium</t>
  </si>
  <si>
    <t>Share discount</t>
  </si>
  <si>
    <t>Treasury shares</t>
  </si>
  <si>
    <t>Fair value reserve</t>
  </si>
  <si>
    <t>Retained earnings</t>
  </si>
  <si>
    <t>Other equity interest</t>
  </si>
  <si>
    <t>Total shareholders’ equity</t>
  </si>
  <si>
    <t>Total liabilities, unrestricted investment accounts holders’ equity, non-controlling interest, and shareholders’ equity</t>
  </si>
  <si>
    <t>Restricted investments</t>
  </si>
  <si>
    <t>Muqaradah bonds</t>
  </si>
  <si>
    <t>Wakala investment accounts</t>
  </si>
  <si>
    <t>Deferred sales revenues</t>
  </si>
  <si>
    <t>Financing revenues</t>
  </si>
  <si>
    <t>Financial assets at fair value through profit or loss revenues</t>
  </si>
  <si>
    <t>Financial assets at fair value through unrestricted investment account revenues</t>
  </si>
  <si>
    <t>Financial assets at amortized cost revenues</t>
  </si>
  <si>
    <t>Share of funds involved in investment from the dividends distributed by associates and subsidiaries</t>
  </si>
  <si>
    <t>Real estate revenues</t>
  </si>
  <si>
    <t>Ijara assets (lease to own) revenues</t>
  </si>
  <si>
    <t>Wakala investments profits</t>
  </si>
  <si>
    <t>Gain (loss) from foreign currencies, joint</t>
  </si>
  <si>
    <t>Surplus from other provisions</t>
  </si>
  <si>
    <t>Other investment income</t>
  </si>
  <si>
    <t>Legal expenses</t>
  </si>
  <si>
    <t>Joint investments accounts revenues, excluding share of results from subsidiaries and associates</t>
  </si>
  <si>
    <t>Net business results of subsidiaries</t>
  </si>
  <si>
    <t>Share of funds involved in investment from profits of affiliates</t>
  </si>
  <si>
    <t>Total joint investments accounts revenues</t>
  </si>
  <si>
    <t>Share of unrestricted investment accounts holder's</t>
  </si>
  <si>
    <t>Unrestricted investment accounts holders share of net business results of subsidiaries</t>
  </si>
  <si>
    <t>Non-controlling interests share of net business results of subsidiaries</t>
  </si>
  <si>
    <t>Investment risks fund share</t>
  </si>
  <si>
    <t>Other deductions</t>
  </si>
  <si>
    <t>Bank’s share of revenues from unrestricted investment accounts revenues as Mudareb and Rab Mal</t>
  </si>
  <si>
    <t>Bank’s self-financed revenues</t>
  </si>
  <si>
    <t>Bank’s share in restricted investment accounts revenues as Mudareb</t>
  </si>
  <si>
    <t>Bank’s share in restricted investment accounts revenues as Wakeel</t>
  </si>
  <si>
    <t>Gain (loss) from foreign currencies, self financed</t>
  </si>
  <si>
    <t>Banking services revenues</t>
  </si>
  <si>
    <t>Other revenues</t>
  </si>
  <si>
    <t>Total income</t>
  </si>
  <si>
    <t>Employee benefit expenses</t>
  </si>
  <si>
    <t>Fixed assets depreciation and amortization</t>
  </si>
  <si>
    <t>Ijara assets depreciation</t>
  </si>
  <si>
    <t>Excess in deferred sales receivables and other receivables provision</t>
  </si>
  <si>
    <t>Impairment of assets - self constructed</t>
  </si>
  <si>
    <t>Other expenses</t>
  </si>
  <si>
    <t>Total expenses</t>
  </si>
  <si>
    <t>Profit (loss) before tax from continuous operations</t>
  </si>
  <si>
    <t>Income tax expense</t>
  </si>
  <si>
    <t>Profit (loss) from continuing operations</t>
  </si>
  <si>
    <t>Profit (loss)</t>
  </si>
  <si>
    <t>Profit (loss), attributable to owners of parent</t>
  </si>
  <si>
    <t>Profit (loss), attributable to non-controlling interests</t>
  </si>
  <si>
    <t>Net cash flows from (used in) operating activities</t>
  </si>
  <si>
    <t>Net cash flows from (used in) investing activities</t>
  </si>
  <si>
    <t>Net cash flows from (used in) financing activities</t>
  </si>
  <si>
    <t>Effect of exchange rate changes on cash and cash equivalents</t>
  </si>
  <si>
    <t>Cash and cash equivalents at beginning of year</t>
  </si>
  <si>
    <t>Cash and cash equivalents at end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</si>
</sst>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6" formatCode="0.0000"/>
  </numFmts>
  <fonts count="6" x14ac:knownFonts="1">
    <font>
      <sz val="10"/>
      <name val="Arial"/>
    </font>
    <font>
      <sz val="10"/>
      <name val="Arial"/>
      <family val="2"/>
    </font>
    <font>
      <u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Border="1"/>
    <xf numFmtId="0" fontId="3" fillId="0" borderId="0" xfId="0" applyFont="1" applyBorder="1"/>
    <xf numFmtId="0" fontId="0" fillId="0" borderId="0" xfId="0" applyAlignment="1"/>
    <xf numFmtId="0" fontId="0" fillId="2" borderId="1" xfId="0" applyFill="1" applyBorder="1" applyAlignment="1">
      <alignment horizontal="center" vertical="center"/>
    </xf>
    <xf numFmtId="2" fontId="0" fillId="0" borderId="0" xfId="0" applyNumberFormat="1"/>
    <xf numFmtId="0" fontId="4" fillId="2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14" fontId="4" fillId="0" borderId="2" xfId="0" applyNumberFormat="1" applyFont="1" applyFill="1" applyBorder="1" applyAlignment="1">
      <alignment horizontal="center" wrapText="1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1" fontId="0" fillId="0" borderId="2" xfId="1" applyNumberFormat="1" applyFont="1" applyBorder="1" applyAlignment="1">
      <alignment horizontal="center" vertical="center"/>
    </xf>
    <xf numFmtId="1" fontId="0" fillId="0" borderId="2" xfId="1" applyNumberFormat="1" applyFont="1" applyFill="1" applyBorder="1" applyAlignment="1">
      <alignment horizontal="center" vertical="center"/>
    </xf>
    <xf numFmtId="1" fontId="0" fillId="0" borderId="0" xfId="1" applyNumberFormat="1" applyFont="1" applyBorder="1" applyAlignment="1">
      <alignment horizontal="center" vertical="center"/>
    </xf>
    <xf numFmtId="1" fontId="0" fillId="0" borderId="0" xfId="0" applyNumberFormat="1"/>
    <xf numFmtId="0" fontId="0" fillId="0" borderId="1" xfId="0" applyFill="1" applyBorder="1"/>
    <xf numFmtId="0" fontId="4" fillId="0" borderId="2" xfId="0" applyFont="1" applyFill="1" applyBorder="1" applyAlignment="1">
      <alignment horizontal="right" vertical="center" wrapText="1" readingOrder="2"/>
    </xf>
    <xf numFmtId="0" fontId="4" fillId="0" borderId="2" xfId="0" applyFont="1" applyFill="1" applyBorder="1" applyAlignment="1">
      <alignment horizontal="right" wrapText="1" readingOrder="2"/>
    </xf>
    <xf numFmtId="0" fontId="0" fillId="0" borderId="0" xfId="0" applyFill="1"/>
    <xf numFmtId="0" fontId="0" fillId="0" borderId="2" xfId="1" applyNumberFormat="1" applyFont="1" applyBorder="1" applyAlignment="1">
      <alignment horizontal="center" vertical="center"/>
    </xf>
    <xf numFmtId="1" fontId="1" fillId="0" borderId="0" xfId="0" applyNumberFormat="1" applyFont="1"/>
    <xf numFmtId="0" fontId="0" fillId="0" borderId="1" xfId="1" applyNumberFormat="1" applyFont="1" applyBorder="1" applyAlignment="1">
      <alignment horizontal="center" vertical="center"/>
    </xf>
    <xf numFmtId="0" fontId="0" fillId="0" borderId="0" xfId="1" applyNumberFormat="1" applyFont="1" applyBorder="1" applyAlignment="1">
      <alignment horizontal="center" vertical="center"/>
    </xf>
    <xf numFmtId="1" fontId="0" fillId="0" borderId="1" xfId="1" applyNumberFormat="1" applyFont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166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</xdr:colOff>
      <xdr:row>0</xdr:row>
      <xdr:rowOff>1</xdr:rowOff>
    </xdr:from>
    <xdr:to>
      <xdr:col>5</xdr:col>
      <xdr:colOff>19051</xdr:colOff>
      <xdr:row>3</xdr:row>
      <xdr:rowOff>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2B7808DC-D134-416A-91E4-0289DF841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" y="1"/>
          <a:ext cx="15897224" cy="4857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H136"/>
  <sheetViews>
    <sheetView tabSelected="1" zoomScale="90" zoomScaleNormal="90" workbookViewId="0">
      <selection activeCell="A10" sqref="A10"/>
    </sheetView>
  </sheetViews>
  <sheetFormatPr defaultRowHeight="12.75" x14ac:dyDescent="0.2"/>
  <cols>
    <col min="1" max="1" width="95.28515625" customWidth="1"/>
    <col min="2" max="4" width="20.7109375" customWidth="1"/>
    <col min="5" max="5" width="80.7109375" customWidth="1"/>
    <col min="6" max="6" width="65.85546875" bestFit="1" customWidth="1"/>
  </cols>
  <sheetData>
    <row r="6" spans="1:5" ht="15" x14ac:dyDescent="0.25">
      <c r="B6" s="3"/>
      <c r="C6" s="3"/>
      <c r="D6" s="3"/>
      <c r="E6" s="2"/>
    </row>
    <row r="7" spans="1:5" ht="15" x14ac:dyDescent="0.25">
      <c r="A7" s="27" t="s">
        <v>76</v>
      </c>
      <c r="B7" s="3"/>
      <c r="C7" s="3"/>
      <c r="D7" s="3"/>
      <c r="E7" s="27" t="s">
        <v>75</v>
      </c>
    </row>
    <row r="8" spans="1:5" ht="15" x14ac:dyDescent="0.25">
      <c r="B8" s="3"/>
      <c r="C8" s="3"/>
      <c r="D8" s="3"/>
      <c r="E8" s="2"/>
    </row>
    <row r="9" spans="1:5" s="9" customFormat="1" ht="38.25" x14ac:dyDescent="0.2">
      <c r="A9" s="30"/>
      <c r="B9" s="29" t="s">
        <v>6</v>
      </c>
      <c r="C9" s="4" t="s">
        <v>7</v>
      </c>
      <c r="D9" s="34" t="s">
        <v>8</v>
      </c>
      <c r="E9" s="30"/>
    </row>
    <row r="10" spans="1:5" s="9" customFormat="1" ht="15" customHeight="1" x14ac:dyDescent="0.2">
      <c r="A10" s="31"/>
      <c r="B10" s="28" t="s">
        <v>9</v>
      </c>
      <c r="C10" s="10" t="s">
        <v>10</v>
      </c>
      <c r="D10" s="33" t="s">
        <v>54</v>
      </c>
      <c r="E10" s="35"/>
    </row>
    <row r="11" spans="1:5" ht="15" customHeight="1" x14ac:dyDescent="0.2">
      <c r="A11" s="32"/>
      <c r="B11" s="29">
        <v>111001</v>
      </c>
      <c r="C11" s="4">
        <v>111006</v>
      </c>
      <c r="D11" s="34">
        <v>111201</v>
      </c>
      <c r="E11" s="32"/>
    </row>
    <row r="12" spans="1:5" s="5" customFormat="1" x14ac:dyDescent="0.2">
      <c r="A12" s="6"/>
      <c r="B12" s="6"/>
      <c r="C12" s="6"/>
      <c r="D12" s="6"/>
      <c r="E12" s="6"/>
    </row>
    <row r="13" spans="1:5" s="5" customFormat="1" x14ac:dyDescent="0.2">
      <c r="A13" s="6" t="s">
        <v>0</v>
      </c>
      <c r="B13" s="6"/>
      <c r="C13" s="6"/>
      <c r="D13" s="6"/>
      <c r="E13" s="6" t="s">
        <v>5</v>
      </c>
    </row>
    <row r="14" spans="1:5" x14ac:dyDescent="0.2">
      <c r="A14" s="1" t="s">
        <v>183</v>
      </c>
      <c r="B14" s="36">
        <v>777350208</v>
      </c>
      <c r="C14" s="48">
        <v>255949654</v>
      </c>
      <c r="D14" s="48">
        <v>519136912</v>
      </c>
      <c r="E14" s="1" t="s">
        <v>77</v>
      </c>
    </row>
    <row r="15" spans="1:5" x14ac:dyDescent="0.2">
      <c r="A15" s="1" t="s">
        <v>184</v>
      </c>
      <c r="B15" s="36">
        <v>81079251</v>
      </c>
      <c r="C15" s="48">
        <v>26513323</v>
      </c>
      <c r="D15" s="48">
        <v>9259115</v>
      </c>
      <c r="E15" s="1" t="s">
        <v>78</v>
      </c>
    </row>
    <row r="16" spans="1:5" x14ac:dyDescent="0.2">
      <c r="A16" s="1" t="s">
        <v>185</v>
      </c>
      <c r="B16" s="37">
        <v>42115026</v>
      </c>
      <c r="C16" s="48">
        <v>85131319</v>
      </c>
      <c r="D16" s="48">
        <v>0</v>
      </c>
      <c r="E16" s="1" t="s">
        <v>79</v>
      </c>
    </row>
    <row r="17" spans="1:5" x14ac:dyDescent="0.2">
      <c r="A17" s="1" t="s">
        <v>186</v>
      </c>
      <c r="B17" s="36">
        <v>4253943</v>
      </c>
      <c r="C17" s="48">
        <v>0</v>
      </c>
      <c r="D17" s="48">
        <v>0</v>
      </c>
      <c r="E17" s="1" t="s">
        <v>80</v>
      </c>
    </row>
    <row r="18" spans="1:5" x14ac:dyDescent="0.2">
      <c r="A18" s="1" t="s">
        <v>187</v>
      </c>
      <c r="B18" s="36">
        <v>2966911453</v>
      </c>
      <c r="C18" s="48">
        <v>1287370515</v>
      </c>
      <c r="D18" s="48">
        <v>1047842857</v>
      </c>
      <c r="E18" s="1" t="s">
        <v>81</v>
      </c>
    </row>
    <row r="19" spans="1:5" x14ac:dyDescent="0.2">
      <c r="A19" s="1" t="s">
        <v>188</v>
      </c>
      <c r="B19" s="36">
        <v>921810017</v>
      </c>
      <c r="C19" s="48">
        <v>695772768</v>
      </c>
      <c r="D19" s="48">
        <v>903709841</v>
      </c>
      <c r="E19" s="1" t="s">
        <v>82</v>
      </c>
    </row>
    <row r="20" spans="1:5" x14ac:dyDescent="0.2">
      <c r="A20" s="1" t="s">
        <v>189</v>
      </c>
      <c r="B20" s="36">
        <v>39847919</v>
      </c>
      <c r="C20" s="48">
        <v>0</v>
      </c>
      <c r="D20" s="48">
        <v>0</v>
      </c>
      <c r="E20" s="1" t="s">
        <v>83</v>
      </c>
    </row>
    <row r="21" spans="1:5" x14ac:dyDescent="0.2">
      <c r="A21" s="1" t="s">
        <v>190</v>
      </c>
      <c r="B21" s="36">
        <v>0</v>
      </c>
      <c r="C21" s="48">
        <v>0</v>
      </c>
      <c r="D21" s="48">
        <v>0</v>
      </c>
      <c r="E21" s="1" t="s">
        <v>84</v>
      </c>
    </row>
    <row r="22" spans="1:5" x14ac:dyDescent="0.2">
      <c r="A22" s="1" t="s">
        <v>191</v>
      </c>
      <c r="B22" s="36">
        <v>19680861</v>
      </c>
      <c r="C22" s="48">
        <v>508000</v>
      </c>
      <c r="D22" s="48">
        <v>5819111</v>
      </c>
      <c r="E22" s="1" t="s">
        <v>85</v>
      </c>
    </row>
    <row r="23" spans="1:5" x14ac:dyDescent="0.2">
      <c r="A23" s="1" t="s">
        <v>192</v>
      </c>
      <c r="B23" s="36">
        <v>34445102</v>
      </c>
      <c r="C23" s="48">
        <v>452088535</v>
      </c>
      <c r="D23" s="48">
        <v>9044623</v>
      </c>
      <c r="E23" s="1" t="s">
        <v>86</v>
      </c>
    </row>
    <row r="24" spans="1:5" x14ac:dyDescent="0.2">
      <c r="A24" s="1" t="s">
        <v>193</v>
      </c>
      <c r="B24" s="36">
        <v>0</v>
      </c>
      <c r="C24" s="48">
        <v>0</v>
      </c>
      <c r="D24" s="48">
        <v>0</v>
      </c>
      <c r="E24" s="1" t="s">
        <v>87</v>
      </c>
    </row>
    <row r="25" spans="1:5" x14ac:dyDescent="0.2">
      <c r="A25" s="1" t="s">
        <v>194</v>
      </c>
      <c r="B25" s="36">
        <v>405438544</v>
      </c>
      <c r="C25" s="48">
        <v>0</v>
      </c>
      <c r="D25" s="48">
        <v>279252169</v>
      </c>
      <c r="E25" s="1" t="s">
        <v>88</v>
      </c>
    </row>
    <row r="26" spans="1:5" x14ac:dyDescent="0.2">
      <c r="A26" s="1" t="s">
        <v>195</v>
      </c>
      <c r="B26" s="36">
        <v>0</v>
      </c>
      <c r="C26" s="48">
        <v>0</v>
      </c>
      <c r="D26" s="48">
        <v>0</v>
      </c>
      <c r="E26" s="1" t="s">
        <v>89</v>
      </c>
    </row>
    <row r="27" spans="1:5" x14ac:dyDescent="0.2">
      <c r="A27" s="1" t="s">
        <v>196</v>
      </c>
      <c r="B27" s="36">
        <v>24119037</v>
      </c>
      <c r="C27" s="48">
        <v>34380739</v>
      </c>
      <c r="D27" s="48">
        <v>71648856</v>
      </c>
      <c r="E27" s="1" t="s">
        <v>90</v>
      </c>
    </row>
    <row r="28" spans="1:5" x14ac:dyDescent="0.2">
      <c r="A28" s="1" t="s">
        <v>197</v>
      </c>
      <c r="B28" s="36">
        <v>9338454</v>
      </c>
      <c r="C28" s="48">
        <v>349622</v>
      </c>
      <c r="D28" s="48">
        <v>0</v>
      </c>
      <c r="E28" s="1" t="s">
        <v>91</v>
      </c>
    </row>
    <row r="29" spans="1:5" x14ac:dyDescent="0.2">
      <c r="A29" s="1" t="s">
        <v>198</v>
      </c>
      <c r="B29" s="36">
        <v>110863490</v>
      </c>
      <c r="C29" s="48">
        <v>0</v>
      </c>
      <c r="D29" s="48">
        <v>18521658</v>
      </c>
      <c r="E29" s="1" t="s">
        <v>92</v>
      </c>
    </row>
    <row r="30" spans="1:5" x14ac:dyDescent="0.2">
      <c r="A30" s="1" t="s">
        <v>199</v>
      </c>
      <c r="B30" s="36">
        <v>85163156</v>
      </c>
      <c r="C30" s="48">
        <v>20750849</v>
      </c>
      <c r="D30" s="48">
        <v>18437942</v>
      </c>
      <c r="E30" s="1" t="s">
        <v>93</v>
      </c>
    </row>
    <row r="31" spans="1:5" x14ac:dyDescent="0.2">
      <c r="A31" s="1" t="s">
        <v>200</v>
      </c>
      <c r="B31" s="36">
        <v>8752312</v>
      </c>
      <c r="C31" s="48">
        <v>1697221</v>
      </c>
      <c r="D31" s="48">
        <v>1908828</v>
      </c>
      <c r="E31" s="1" t="s">
        <v>94</v>
      </c>
    </row>
    <row r="32" spans="1:5" x14ac:dyDescent="0.2">
      <c r="A32" s="1" t="s">
        <v>201</v>
      </c>
      <c r="B32" s="36">
        <v>0</v>
      </c>
      <c r="C32" s="48">
        <v>0</v>
      </c>
      <c r="D32" s="48">
        <v>0</v>
      </c>
      <c r="E32" s="1" t="s">
        <v>95</v>
      </c>
    </row>
    <row r="33" spans="1:5" x14ac:dyDescent="0.2">
      <c r="A33" s="1" t="s">
        <v>202</v>
      </c>
      <c r="B33" s="36">
        <v>743047</v>
      </c>
      <c r="C33" s="48">
        <v>12225792</v>
      </c>
      <c r="D33" s="48">
        <v>3700896</v>
      </c>
      <c r="E33" s="1" t="s">
        <v>96</v>
      </c>
    </row>
    <row r="34" spans="1:5" x14ac:dyDescent="0.2">
      <c r="A34" s="1" t="s">
        <v>203</v>
      </c>
      <c r="B34" s="36">
        <v>0</v>
      </c>
      <c r="C34" s="48">
        <v>0</v>
      </c>
      <c r="D34" s="48">
        <v>0</v>
      </c>
      <c r="E34" s="1" t="s">
        <v>97</v>
      </c>
    </row>
    <row r="35" spans="1:5" x14ac:dyDescent="0.2">
      <c r="A35" s="1" t="s">
        <v>204</v>
      </c>
      <c r="B35" s="36">
        <v>93920398</v>
      </c>
      <c r="C35" s="48">
        <v>56245139</v>
      </c>
      <c r="D35" s="48">
        <v>36812296</v>
      </c>
      <c r="E35" s="1" t="s">
        <v>98</v>
      </c>
    </row>
    <row r="36" spans="1:5" x14ac:dyDescent="0.2">
      <c r="A36" s="1" t="s">
        <v>205</v>
      </c>
      <c r="B36" s="36">
        <v>5625832218</v>
      </c>
      <c r="C36" s="48">
        <v>2928983476</v>
      </c>
      <c r="D36" s="48">
        <v>2925095104</v>
      </c>
      <c r="E36" s="1" t="s">
        <v>99</v>
      </c>
    </row>
    <row r="37" spans="1:5" x14ac:dyDescent="0.2">
      <c r="A37" s="1" t="s">
        <v>206</v>
      </c>
      <c r="B37" s="36">
        <v>11898666</v>
      </c>
      <c r="C37" s="48">
        <v>23144067</v>
      </c>
      <c r="D37" s="48">
        <v>2846629</v>
      </c>
      <c r="E37" s="1" t="s">
        <v>100</v>
      </c>
    </row>
    <row r="38" spans="1:5" x14ac:dyDescent="0.2">
      <c r="A38" s="1" t="s">
        <v>207</v>
      </c>
      <c r="B38" s="36">
        <v>1357885272</v>
      </c>
      <c r="C38" s="48">
        <v>319719876</v>
      </c>
      <c r="D38" s="48">
        <v>746265256</v>
      </c>
      <c r="E38" s="1" t="s">
        <v>101</v>
      </c>
    </row>
    <row r="39" spans="1:5" x14ac:dyDescent="0.2">
      <c r="A39" s="1" t="s">
        <v>208</v>
      </c>
      <c r="B39" s="36">
        <v>62405648</v>
      </c>
      <c r="C39" s="48">
        <v>95274911</v>
      </c>
      <c r="D39" s="48">
        <v>32900820</v>
      </c>
      <c r="E39" s="1" t="s">
        <v>102</v>
      </c>
    </row>
    <row r="40" spans="1:5" x14ac:dyDescent="0.2">
      <c r="A40" s="1" t="s">
        <v>209</v>
      </c>
      <c r="B40" s="36">
        <v>0</v>
      </c>
      <c r="C40" s="48">
        <v>0</v>
      </c>
      <c r="D40" s="48">
        <v>0</v>
      </c>
      <c r="E40" s="1" t="s">
        <v>103</v>
      </c>
    </row>
    <row r="41" spans="1:5" x14ac:dyDescent="0.2">
      <c r="A41" s="1" t="s">
        <v>210</v>
      </c>
      <c r="B41" s="36">
        <v>0</v>
      </c>
      <c r="C41" s="48">
        <v>0</v>
      </c>
      <c r="D41" s="48">
        <v>0</v>
      </c>
      <c r="E41" s="1" t="s">
        <v>104</v>
      </c>
    </row>
    <row r="42" spans="1:5" x14ac:dyDescent="0.2">
      <c r="A42" s="1" t="s">
        <v>211</v>
      </c>
      <c r="B42" s="36">
        <v>29925751</v>
      </c>
      <c r="C42" s="48">
        <v>11919750</v>
      </c>
      <c r="D42" s="48">
        <v>8914289</v>
      </c>
      <c r="E42" s="1" t="s">
        <v>105</v>
      </c>
    </row>
    <row r="43" spans="1:5" x14ac:dyDescent="0.2">
      <c r="A43" s="1" t="s">
        <v>212</v>
      </c>
      <c r="B43" s="36">
        <v>13044962</v>
      </c>
      <c r="C43" s="48">
        <v>163719</v>
      </c>
      <c r="D43" s="48">
        <v>3699372</v>
      </c>
      <c r="E43" s="1" t="s">
        <v>106</v>
      </c>
    </row>
    <row r="44" spans="1:5" x14ac:dyDescent="0.2">
      <c r="A44" s="1" t="s">
        <v>213</v>
      </c>
      <c r="B44" s="36">
        <v>1669338</v>
      </c>
      <c r="C44" s="48">
        <v>0</v>
      </c>
      <c r="D44" s="48">
        <v>368380</v>
      </c>
      <c r="E44" s="1" t="s">
        <v>107</v>
      </c>
    </row>
    <row r="45" spans="1:5" x14ac:dyDescent="0.2">
      <c r="A45" s="1" t="s">
        <v>214</v>
      </c>
      <c r="B45" s="36">
        <v>0</v>
      </c>
      <c r="C45" s="48">
        <v>0</v>
      </c>
      <c r="D45" s="48">
        <v>0</v>
      </c>
      <c r="E45" s="1" t="s">
        <v>108</v>
      </c>
    </row>
    <row r="46" spans="1:5" x14ac:dyDescent="0.2">
      <c r="A46" s="1" t="s">
        <v>215</v>
      </c>
      <c r="B46" s="36">
        <v>50022688</v>
      </c>
      <c r="C46" s="48">
        <v>93294785</v>
      </c>
      <c r="D46" s="48">
        <v>87811389</v>
      </c>
      <c r="E46" s="1" t="s">
        <v>109</v>
      </c>
    </row>
    <row r="47" spans="1:5" x14ac:dyDescent="0.2">
      <c r="A47" s="1" t="s">
        <v>216</v>
      </c>
      <c r="B47" s="36">
        <v>1526852325</v>
      </c>
      <c r="C47" s="48">
        <v>543517108</v>
      </c>
      <c r="D47" s="48">
        <v>882806135</v>
      </c>
      <c r="E47" s="1" t="s">
        <v>110</v>
      </c>
    </row>
    <row r="48" spans="1:5" x14ac:dyDescent="0.2">
      <c r="A48" s="1" t="s">
        <v>217</v>
      </c>
      <c r="B48" s="36">
        <v>3538066606</v>
      </c>
      <c r="C48" s="48">
        <v>2196527695</v>
      </c>
      <c r="D48" s="48">
        <v>1769073663</v>
      </c>
      <c r="E48" s="1" t="s">
        <v>111</v>
      </c>
    </row>
    <row r="49" spans="1:5" x14ac:dyDescent="0.2">
      <c r="A49" s="1" t="s">
        <v>218</v>
      </c>
      <c r="B49" s="36">
        <v>-1119632</v>
      </c>
      <c r="C49" s="48">
        <v>-371067</v>
      </c>
      <c r="D49" s="48">
        <v>-88544</v>
      </c>
      <c r="E49" s="1" t="s">
        <v>112</v>
      </c>
    </row>
    <row r="50" spans="1:5" x14ac:dyDescent="0.2">
      <c r="A50" s="1" t="s">
        <v>219</v>
      </c>
      <c r="B50" s="36">
        <v>15295376</v>
      </c>
      <c r="C50" s="48">
        <v>0</v>
      </c>
      <c r="D50" s="48">
        <v>0</v>
      </c>
      <c r="E50" s="1" t="s">
        <v>113</v>
      </c>
    </row>
    <row r="51" spans="1:5" x14ac:dyDescent="0.2">
      <c r="A51" s="1" t="s">
        <v>213</v>
      </c>
      <c r="B51" s="36">
        <v>0</v>
      </c>
      <c r="C51" s="48">
        <v>0</v>
      </c>
      <c r="D51" s="48">
        <v>0</v>
      </c>
      <c r="E51" s="1" t="s">
        <v>107</v>
      </c>
    </row>
    <row r="52" spans="1:5" x14ac:dyDescent="0.2">
      <c r="A52" s="1" t="s">
        <v>220</v>
      </c>
      <c r="B52" s="36">
        <v>3552242350</v>
      </c>
      <c r="C52" s="48">
        <v>2196156628</v>
      </c>
      <c r="D52" s="48">
        <v>1768985119</v>
      </c>
      <c r="E52" s="40" t="s">
        <v>114</v>
      </c>
    </row>
    <row r="53" spans="1:5" x14ac:dyDescent="0.2">
      <c r="A53" s="1" t="s">
        <v>221</v>
      </c>
      <c r="B53" s="36">
        <v>38571</v>
      </c>
      <c r="C53" s="48">
        <v>0</v>
      </c>
      <c r="D53" s="48">
        <v>0</v>
      </c>
      <c r="E53" s="40" t="s">
        <v>115</v>
      </c>
    </row>
    <row r="54" spans="1:5" x14ac:dyDescent="0.2">
      <c r="A54" s="1" t="s">
        <v>222</v>
      </c>
      <c r="B54" s="36">
        <v>3552280921</v>
      </c>
      <c r="C54" s="48">
        <v>2196156628</v>
      </c>
      <c r="D54" s="48">
        <v>1768985119</v>
      </c>
      <c r="E54" s="40" t="s">
        <v>116</v>
      </c>
    </row>
    <row r="55" spans="1:5" x14ac:dyDescent="0.2">
      <c r="A55" s="1" t="s">
        <v>223</v>
      </c>
      <c r="B55" s="36">
        <v>12900524</v>
      </c>
      <c r="C55" s="48">
        <v>0</v>
      </c>
      <c r="D55" s="48">
        <v>0</v>
      </c>
      <c r="E55" s="1" t="s">
        <v>117</v>
      </c>
    </row>
    <row r="56" spans="1:5" x14ac:dyDescent="0.2">
      <c r="A56" s="1" t="s">
        <v>224</v>
      </c>
      <c r="B56" s="36">
        <v>0</v>
      </c>
      <c r="C56" s="48">
        <v>0</v>
      </c>
      <c r="D56" s="48">
        <v>0</v>
      </c>
      <c r="E56" s="1" t="s">
        <v>118</v>
      </c>
    </row>
    <row r="57" spans="1:5" x14ac:dyDescent="0.2">
      <c r="A57" s="1" t="s">
        <v>225</v>
      </c>
      <c r="B57" s="36">
        <v>200000000</v>
      </c>
      <c r="C57" s="48">
        <v>100000000</v>
      </c>
      <c r="D57" s="48">
        <v>100000000</v>
      </c>
      <c r="E57" s="1" t="s">
        <v>119</v>
      </c>
    </row>
    <row r="58" spans="1:5" x14ac:dyDescent="0.2">
      <c r="A58" s="1" t="s">
        <v>226</v>
      </c>
      <c r="B58" s="36">
        <v>129978057</v>
      </c>
      <c r="C58" s="48">
        <v>35041275</v>
      </c>
      <c r="D58" s="48">
        <v>54470972</v>
      </c>
      <c r="E58" s="1" t="s">
        <v>120</v>
      </c>
    </row>
    <row r="59" spans="1:5" x14ac:dyDescent="0.2">
      <c r="A59" s="1" t="s">
        <v>227</v>
      </c>
      <c r="B59" s="36">
        <v>74053362</v>
      </c>
      <c r="C59" s="48">
        <v>0</v>
      </c>
      <c r="D59" s="48">
        <v>4262322</v>
      </c>
      <c r="E59" s="1" t="s">
        <v>121</v>
      </c>
    </row>
    <row r="60" spans="1:5" x14ac:dyDescent="0.2">
      <c r="A60" s="1" t="s">
        <v>228</v>
      </c>
      <c r="B60" s="36">
        <v>0</v>
      </c>
      <c r="C60" s="48">
        <v>0</v>
      </c>
      <c r="D60" s="48">
        <v>0</v>
      </c>
      <c r="E60" s="1" t="s">
        <v>122</v>
      </c>
    </row>
    <row r="61" spans="1:5" x14ac:dyDescent="0.2">
      <c r="A61" s="1" t="s">
        <v>229</v>
      </c>
      <c r="B61" s="36">
        <v>0</v>
      </c>
      <c r="C61" s="48">
        <v>0</v>
      </c>
      <c r="D61" s="48">
        <v>0</v>
      </c>
      <c r="E61" s="1" t="s">
        <v>123</v>
      </c>
    </row>
    <row r="62" spans="1:5" x14ac:dyDescent="0.2">
      <c r="A62" s="1" t="s">
        <v>230</v>
      </c>
      <c r="B62" s="36">
        <v>0</v>
      </c>
      <c r="C62" s="48">
        <v>0</v>
      </c>
      <c r="D62" s="48">
        <v>0</v>
      </c>
      <c r="E62" s="1" t="s">
        <v>124</v>
      </c>
    </row>
    <row r="63" spans="1:5" x14ac:dyDescent="0.2">
      <c r="A63" s="1" t="s">
        <v>231</v>
      </c>
      <c r="B63" s="36">
        <v>0</v>
      </c>
      <c r="C63" s="48">
        <v>0</v>
      </c>
      <c r="D63" s="48">
        <v>0</v>
      </c>
      <c r="E63" s="1" t="s">
        <v>125</v>
      </c>
    </row>
    <row r="64" spans="1:5" x14ac:dyDescent="0.2">
      <c r="A64" s="1" t="s">
        <v>232</v>
      </c>
      <c r="B64" s="36">
        <v>3843291</v>
      </c>
      <c r="C64" s="48">
        <v>-25069</v>
      </c>
      <c r="D64" s="48">
        <v>601040</v>
      </c>
      <c r="E64" s="1" t="s">
        <v>112</v>
      </c>
    </row>
    <row r="65" spans="1:8" x14ac:dyDescent="0.2">
      <c r="A65" s="1" t="s">
        <v>233</v>
      </c>
      <c r="B65" s="36">
        <v>125923738</v>
      </c>
      <c r="C65" s="48">
        <v>54293534</v>
      </c>
      <c r="D65" s="48">
        <v>113969516</v>
      </c>
      <c r="E65" s="1" t="s">
        <v>126</v>
      </c>
    </row>
    <row r="66" spans="1:8" x14ac:dyDescent="0.2">
      <c r="A66" s="1" t="s">
        <v>234</v>
      </c>
      <c r="B66" s="36">
        <v>0</v>
      </c>
      <c r="C66" s="48">
        <v>0</v>
      </c>
      <c r="D66" s="48">
        <v>0</v>
      </c>
      <c r="E66" s="1" t="s">
        <v>127</v>
      </c>
    </row>
    <row r="67" spans="1:8" x14ac:dyDescent="0.2">
      <c r="A67" s="1" t="s">
        <v>235</v>
      </c>
      <c r="B67" s="36">
        <v>533798448</v>
      </c>
      <c r="C67" s="48">
        <v>189309740</v>
      </c>
      <c r="D67" s="48">
        <v>273303850</v>
      </c>
      <c r="E67" s="1" t="s">
        <v>128</v>
      </c>
    </row>
    <row r="68" spans="1:8" x14ac:dyDescent="0.2">
      <c r="A68" s="1" t="s">
        <v>236</v>
      </c>
      <c r="B68" s="36">
        <v>5625832218</v>
      </c>
      <c r="C68" s="48">
        <v>2928983476</v>
      </c>
      <c r="D68" s="48">
        <v>2925095104</v>
      </c>
      <c r="E68" s="1" t="s">
        <v>129</v>
      </c>
    </row>
    <row r="69" spans="1:8" x14ac:dyDescent="0.2">
      <c r="A69" s="1" t="s">
        <v>237</v>
      </c>
      <c r="B69" s="36">
        <v>176788935</v>
      </c>
      <c r="C69" s="48">
        <v>0</v>
      </c>
      <c r="D69" s="48">
        <v>368601990</v>
      </c>
      <c r="E69" s="1" t="s">
        <v>130</v>
      </c>
    </row>
    <row r="70" spans="1:8" x14ac:dyDescent="0.2">
      <c r="A70" s="1" t="s">
        <v>238</v>
      </c>
      <c r="B70" s="36">
        <v>546376491</v>
      </c>
      <c r="C70" s="48">
        <v>0</v>
      </c>
      <c r="D70" s="48">
        <v>0</v>
      </c>
      <c r="E70" s="1" t="s">
        <v>131</v>
      </c>
    </row>
    <row r="71" spans="1:8" ht="12.75" customHeight="1" x14ac:dyDescent="0.2">
      <c r="A71" s="1" t="s">
        <v>239</v>
      </c>
      <c r="B71" s="36">
        <v>73564134</v>
      </c>
      <c r="C71" s="48">
        <v>0</v>
      </c>
      <c r="D71" s="48">
        <v>16229902</v>
      </c>
      <c r="E71" s="1" t="s">
        <v>132</v>
      </c>
    </row>
    <row r="72" spans="1:8" s="7" customFormat="1" x14ac:dyDescent="0.2">
      <c r="A72" s="7" t="s">
        <v>133</v>
      </c>
      <c r="B72" s="38"/>
      <c r="C72" s="38"/>
      <c r="D72" s="38"/>
      <c r="E72" s="7" t="s">
        <v>133</v>
      </c>
      <c r="F72"/>
      <c r="G72"/>
      <c r="H72"/>
    </row>
    <row r="73" spans="1:8" s="7" customFormat="1" x14ac:dyDescent="0.2">
      <c r="A73" s="8" t="s">
        <v>1</v>
      </c>
      <c r="B73" s="38"/>
      <c r="C73" s="38"/>
      <c r="D73" s="38"/>
      <c r="E73" s="6" t="s">
        <v>4</v>
      </c>
      <c r="F73"/>
      <c r="G73"/>
      <c r="H73"/>
    </row>
    <row r="74" spans="1:8" x14ac:dyDescent="0.2">
      <c r="A74" s="1" t="s">
        <v>240</v>
      </c>
      <c r="B74" s="36">
        <v>160454167</v>
      </c>
      <c r="C74" s="48">
        <v>87953644</v>
      </c>
      <c r="D74" s="48">
        <v>60757745</v>
      </c>
      <c r="E74" s="1" t="s">
        <v>134</v>
      </c>
    </row>
    <row r="75" spans="1:8" x14ac:dyDescent="0.2">
      <c r="A75" s="1" t="s">
        <v>241</v>
      </c>
      <c r="B75" s="36">
        <v>582606</v>
      </c>
      <c r="C75" s="48">
        <v>0</v>
      </c>
      <c r="D75" s="48">
        <v>0</v>
      </c>
      <c r="E75" s="1" t="s">
        <v>135</v>
      </c>
    </row>
    <row r="76" spans="1:8" x14ac:dyDescent="0.2">
      <c r="A76" s="1" t="s">
        <v>242</v>
      </c>
      <c r="B76" s="36">
        <v>0</v>
      </c>
      <c r="C76" s="48">
        <v>36857</v>
      </c>
      <c r="D76" s="48">
        <v>0</v>
      </c>
      <c r="E76" s="1" t="s">
        <v>136</v>
      </c>
    </row>
    <row r="77" spans="1:8" x14ac:dyDescent="0.2">
      <c r="A77" s="1" t="s">
        <v>243</v>
      </c>
      <c r="B77" s="36">
        <v>983101</v>
      </c>
      <c r="C77" s="48">
        <v>13708385</v>
      </c>
      <c r="D77" s="48">
        <v>0</v>
      </c>
      <c r="E77" s="1" t="s">
        <v>137</v>
      </c>
    </row>
    <row r="78" spans="1:8" x14ac:dyDescent="0.2">
      <c r="A78" s="1" t="s">
        <v>244</v>
      </c>
      <c r="B78" s="36">
        <v>20185111</v>
      </c>
      <c r="C78" s="48">
        <v>1336449</v>
      </c>
      <c r="D78" s="48">
        <v>8669966</v>
      </c>
      <c r="E78" s="1" t="s">
        <v>138</v>
      </c>
    </row>
    <row r="79" spans="1:8" x14ac:dyDescent="0.2">
      <c r="A79" s="1" t="s">
        <v>245</v>
      </c>
      <c r="B79" s="36">
        <v>1067480</v>
      </c>
      <c r="C79" s="48">
        <v>3668</v>
      </c>
      <c r="D79" s="48">
        <v>0</v>
      </c>
      <c r="E79" s="1" t="s">
        <v>139</v>
      </c>
    </row>
    <row r="80" spans="1:8" x14ac:dyDescent="0.2">
      <c r="A80" s="1" t="s">
        <v>246</v>
      </c>
      <c r="B80" s="36">
        <v>5094217</v>
      </c>
      <c r="C80" s="48">
        <v>0</v>
      </c>
      <c r="D80" s="48">
        <v>123453</v>
      </c>
      <c r="E80" s="1" t="s">
        <v>140</v>
      </c>
      <c r="H80" s="7"/>
    </row>
    <row r="81" spans="1:8" x14ac:dyDescent="0.2">
      <c r="A81" s="1" t="s">
        <v>247</v>
      </c>
      <c r="B81" s="36">
        <v>54602910</v>
      </c>
      <c r="C81" s="48">
        <v>54229528</v>
      </c>
      <c r="D81" s="48">
        <v>68271738</v>
      </c>
      <c r="E81" s="1" t="s">
        <v>141</v>
      </c>
      <c r="H81" s="7"/>
    </row>
    <row r="82" spans="1:8" x14ac:dyDescent="0.2">
      <c r="A82" s="1" t="s">
        <v>248</v>
      </c>
      <c r="B82" s="36">
        <v>0</v>
      </c>
      <c r="C82" s="48">
        <v>4204173</v>
      </c>
      <c r="D82" s="48">
        <v>0</v>
      </c>
      <c r="E82" s="1" t="s">
        <v>142</v>
      </c>
    </row>
    <row r="83" spans="1:8" x14ac:dyDescent="0.2">
      <c r="A83" s="1" t="s">
        <v>249</v>
      </c>
      <c r="B83" s="36">
        <v>0</v>
      </c>
      <c r="C83" s="48">
        <v>-9426</v>
      </c>
      <c r="D83" s="48">
        <v>0</v>
      </c>
      <c r="E83" s="1" t="s">
        <v>143</v>
      </c>
    </row>
    <row r="84" spans="1:8" x14ac:dyDescent="0.2">
      <c r="A84" s="1" t="s">
        <v>250</v>
      </c>
      <c r="B84" s="36">
        <v>0</v>
      </c>
      <c r="C84" s="48">
        <v>0</v>
      </c>
      <c r="D84" s="48">
        <v>-1053174</v>
      </c>
      <c r="E84" s="1" t="s">
        <v>144</v>
      </c>
    </row>
    <row r="85" spans="1:8" x14ac:dyDescent="0.2">
      <c r="A85" s="1" t="s">
        <v>251</v>
      </c>
      <c r="B85" s="36">
        <v>5170050</v>
      </c>
      <c r="C85" s="48">
        <v>1625711</v>
      </c>
      <c r="D85" s="48">
        <v>1437781</v>
      </c>
      <c r="E85" s="1" t="s">
        <v>145</v>
      </c>
    </row>
    <row r="86" spans="1:8" x14ac:dyDescent="0.2">
      <c r="A86" s="1" t="s">
        <v>252</v>
      </c>
      <c r="B86" s="36">
        <v>0</v>
      </c>
      <c r="C86" s="48">
        <v>0</v>
      </c>
      <c r="D86" s="48">
        <v>0</v>
      </c>
      <c r="E86" s="1" t="s">
        <v>146</v>
      </c>
    </row>
    <row r="87" spans="1:8" x14ac:dyDescent="0.2">
      <c r="A87" s="1" t="s">
        <v>253</v>
      </c>
      <c r="B87" s="36">
        <v>248139642</v>
      </c>
      <c r="C87" s="48">
        <v>163088989</v>
      </c>
      <c r="D87" s="48">
        <v>138207509</v>
      </c>
      <c r="E87" s="1" t="s">
        <v>147</v>
      </c>
    </row>
    <row r="88" spans="1:8" x14ac:dyDescent="0.2">
      <c r="A88" s="1" t="s">
        <v>254</v>
      </c>
      <c r="B88" s="36">
        <v>946594</v>
      </c>
      <c r="C88" s="48">
        <v>0</v>
      </c>
      <c r="D88" s="48">
        <v>0</v>
      </c>
      <c r="E88" s="1" t="s">
        <v>148</v>
      </c>
    </row>
    <row r="89" spans="1:8" x14ac:dyDescent="0.2">
      <c r="A89" s="1" t="s">
        <v>255</v>
      </c>
      <c r="B89" s="36">
        <v>664783</v>
      </c>
      <c r="C89" s="48">
        <v>0</v>
      </c>
      <c r="D89" s="48">
        <v>0</v>
      </c>
      <c r="E89" s="1" t="s">
        <v>149</v>
      </c>
    </row>
    <row r="90" spans="1:8" x14ac:dyDescent="0.2">
      <c r="A90" s="1" t="s">
        <v>256</v>
      </c>
      <c r="B90" s="36">
        <v>249751019</v>
      </c>
      <c r="C90" s="48">
        <v>163088989</v>
      </c>
      <c r="D90" s="48">
        <v>138207509</v>
      </c>
      <c r="E90" s="1" t="s">
        <v>150</v>
      </c>
    </row>
    <row r="91" spans="1:8" x14ac:dyDescent="0.2">
      <c r="A91" s="1" t="s">
        <v>257</v>
      </c>
      <c r="B91" s="36">
        <v>109007937</v>
      </c>
      <c r="C91" s="48">
        <v>94233978</v>
      </c>
      <c r="D91" s="48">
        <v>60080895</v>
      </c>
      <c r="E91" s="1" t="s">
        <v>151</v>
      </c>
    </row>
    <row r="92" spans="1:8" x14ac:dyDescent="0.2">
      <c r="A92" s="1" t="s">
        <v>258</v>
      </c>
      <c r="B92" s="36">
        <v>946967</v>
      </c>
      <c r="C92" s="48">
        <v>0</v>
      </c>
      <c r="D92" s="48">
        <v>0</v>
      </c>
      <c r="E92" s="1" t="s">
        <v>152</v>
      </c>
    </row>
    <row r="93" spans="1:8" x14ac:dyDescent="0.2">
      <c r="A93" s="1" t="s">
        <v>259</v>
      </c>
      <c r="B93" s="36">
        <v>-373</v>
      </c>
      <c r="C93" s="48">
        <v>0</v>
      </c>
      <c r="D93" s="48">
        <v>0</v>
      </c>
      <c r="E93" s="1" t="s">
        <v>153</v>
      </c>
    </row>
    <row r="94" spans="1:8" x14ac:dyDescent="0.2">
      <c r="A94" s="1" t="s">
        <v>260</v>
      </c>
      <c r="B94" s="36">
        <v>0</v>
      </c>
      <c r="C94" s="48">
        <v>0</v>
      </c>
      <c r="D94" s="48">
        <v>0</v>
      </c>
      <c r="E94" s="1" t="s">
        <v>154</v>
      </c>
    </row>
    <row r="95" spans="1:8" x14ac:dyDescent="0.2">
      <c r="A95" s="1" t="s">
        <v>261</v>
      </c>
      <c r="B95" s="36">
        <v>5538645</v>
      </c>
      <c r="C95" s="48">
        <v>18244378</v>
      </c>
      <c r="D95" s="48">
        <v>3056911</v>
      </c>
      <c r="E95" s="1" t="s">
        <v>155</v>
      </c>
    </row>
    <row r="96" spans="1:8" x14ac:dyDescent="0.2">
      <c r="A96" s="1" t="s">
        <v>262</v>
      </c>
      <c r="B96" s="36">
        <v>133593060</v>
      </c>
      <c r="C96" s="48">
        <v>50610633</v>
      </c>
      <c r="D96" s="48">
        <v>75069703</v>
      </c>
      <c r="E96" s="1" t="s">
        <v>156</v>
      </c>
    </row>
    <row r="97" spans="1:5" x14ac:dyDescent="0.2">
      <c r="A97" s="1" t="s">
        <v>263</v>
      </c>
      <c r="B97" s="36">
        <v>227890</v>
      </c>
      <c r="C97" s="48">
        <v>915049</v>
      </c>
      <c r="D97" s="48">
        <v>63407</v>
      </c>
      <c r="E97" s="1" t="s">
        <v>157</v>
      </c>
    </row>
    <row r="98" spans="1:5" x14ac:dyDescent="0.2">
      <c r="A98" s="1" t="s">
        <v>264</v>
      </c>
      <c r="B98" s="36">
        <v>893324</v>
      </c>
      <c r="C98" s="48">
        <v>0</v>
      </c>
      <c r="D98" s="48">
        <v>3568294</v>
      </c>
      <c r="E98" s="1" t="s">
        <v>158</v>
      </c>
    </row>
    <row r="99" spans="1:5" x14ac:dyDescent="0.2">
      <c r="A99" s="1" t="s">
        <v>265</v>
      </c>
      <c r="B99" s="36">
        <v>8167524</v>
      </c>
      <c r="C99" s="48">
        <v>64588</v>
      </c>
      <c r="D99" s="48">
        <v>254902</v>
      </c>
      <c r="E99" s="1" t="s">
        <v>159</v>
      </c>
    </row>
    <row r="100" spans="1:5" x14ac:dyDescent="0.2">
      <c r="A100" s="1" t="s">
        <v>266</v>
      </c>
      <c r="B100" s="36">
        <v>2787954</v>
      </c>
      <c r="C100" s="48">
        <v>2240008</v>
      </c>
      <c r="D100" s="48">
        <v>1807125</v>
      </c>
      <c r="E100" s="1" t="s">
        <v>160</v>
      </c>
    </row>
    <row r="101" spans="1:5" x14ac:dyDescent="0.2">
      <c r="A101" s="1" t="s">
        <v>267</v>
      </c>
      <c r="B101" s="36">
        <v>28795169</v>
      </c>
      <c r="C101" s="48">
        <v>8510484</v>
      </c>
      <c r="D101" s="48">
        <v>13353606</v>
      </c>
      <c r="E101" s="1" t="s">
        <v>161</v>
      </c>
    </row>
    <row r="102" spans="1:5" x14ac:dyDescent="0.2">
      <c r="A102" s="1" t="s">
        <v>268</v>
      </c>
      <c r="B102" s="36">
        <v>2624685</v>
      </c>
      <c r="C102" s="48">
        <v>-1702475</v>
      </c>
      <c r="D102" s="48">
        <v>-2080076</v>
      </c>
      <c r="E102" s="1" t="s">
        <v>162</v>
      </c>
    </row>
    <row r="103" spans="1:5" x14ac:dyDescent="0.2">
      <c r="A103" s="1" t="s">
        <v>269</v>
      </c>
      <c r="B103" s="36">
        <v>177089606</v>
      </c>
      <c r="C103" s="48">
        <v>60638287</v>
      </c>
      <c r="D103" s="48">
        <v>92036961</v>
      </c>
      <c r="E103" s="1" t="s">
        <v>163</v>
      </c>
    </row>
    <row r="104" spans="1:5" x14ac:dyDescent="0.2">
      <c r="A104" s="1" t="s">
        <v>270</v>
      </c>
      <c r="B104" s="36">
        <v>45705529</v>
      </c>
      <c r="C104" s="48">
        <v>16955550</v>
      </c>
      <c r="D104" s="48">
        <v>28988747</v>
      </c>
      <c r="E104" s="1" t="s">
        <v>164</v>
      </c>
    </row>
    <row r="105" spans="1:5" x14ac:dyDescent="0.2">
      <c r="A105" s="1" t="s">
        <v>271</v>
      </c>
      <c r="B105" s="36">
        <v>6473115</v>
      </c>
      <c r="C105" s="48">
        <v>3151714</v>
      </c>
      <c r="D105" s="48">
        <v>3127913</v>
      </c>
      <c r="E105" s="1" t="s">
        <v>165</v>
      </c>
    </row>
    <row r="106" spans="1:5" x14ac:dyDescent="0.2">
      <c r="A106" s="1" t="s">
        <v>272</v>
      </c>
      <c r="B106" s="36">
        <v>0</v>
      </c>
      <c r="C106" s="48">
        <v>520533</v>
      </c>
      <c r="D106" s="48">
        <v>30896</v>
      </c>
      <c r="E106" s="1" t="s">
        <v>166</v>
      </c>
    </row>
    <row r="107" spans="1:5" x14ac:dyDescent="0.2">
      <c r="A107" s="1" t="s">
        <v>273</v>
      </c>
      <c r="B107" s="36">
        <v>0</v>
      </c>
      <c r="C107" s="48">
        <v>0</v>
      </c>
      <c r="D107" s="48">
        <v>150000</v>
      </c>
      <c r="E107" s="1" t="s">
        <v>167</v>
      </c>
    </row>
    <row r="108" spans="1:5" x14ac:dyDescent="0.2">
      <c r="A108" s="1" t="s">
        <v>274</v>
      </c>
      <c r="B108" s="36">
        <v>-499178</v>
      </c>
      <c r="C108" s="48">
        <v>0</v>
      </c>
      <c r="D108" s="48">
        <v>0</v>
      </c>
      <c r="E108" s="1" t="s">
        <v>168</v>
      </c>
    </row>
    <row r="109" spans="1:5" x14ac:dyDescent="0.2">
      <c r="A109" s="1" t="s">
        <v>275</v>
      </c>
      <c r="B109" s="36">
        <v>30157994</v>
      </c>
      <c r="C109" s="48">
        <v>11293044</v>
      </c>
      <c r="D109" s="48">
        <v>14363600</v>
      </c>
      <c r="E109" s="1" t="s">
        <v>169</v>
      </c>
    </row>
    <row r="110" spans="1:5" x14ac:dyDescent="0.2">
      <c r="A110" s="1" t="s">
        <v>212</v>
      </c>
      <c r="B110" s="36">
        <v>700000</v>
      </c>
      <c r="C110" s="48">
        <v>393565</v>
      </c>
      <c r="D110" s="48">
        <v>342477</v>
      </c>
      <c r="E110" s="1" t="s">
        <v>106</v>
      </c>
    </row>
    <row r="111" spans="1:5" x14ac:dyDescent="0.2">
      <c r="A111" s="1" t="s">
        <v>276</v>
      </c>
      <c r="B111" s="36">
        <v>82537460</v>
      </c>
      <c r="C111" s="48">
        <v>32314406</v>
      </c>
      <c r="D111" s="48">
        <v>47003633</v>
      </c>
      <c r="E111" s="1" t="s">
        <v>170</v>
      </c>
    </row>
    <row r="112" spans="1:5" x14ac:dyDescent="0.2">
      <c r="A112" s="1" t="s">
        <v>277</v>
      </c>
      <c r="B112" s="36">
        <v>94552146</v>
      </c>
      <c r="C112" s="48">
        <v>28323881</v>
      </c>
      <c r="D112" s="48">
        <v>45033328</v>
      </c>
      <c r="E112" s="1" t="s">
        <v>171</v>
      </c>
    </row>
    <row r="113" spans="1:8" x14ac:dyDescent="0.2">
      <c r="A113" s="1" t="s">
        <v>278</v>
      </c>
      <c r="B113" s="36">
        <v>32250446</v>
      </c>
      <c r="C113" s="48">
        <v>10813635</v>
      </c>
      <c r="D113" s="48">
        <v>9707620</v>
      </c>
      <c r="E113" s="1" t="s">
        <v>172</v>
      </c>
    </row>
    <row r="114" spans="1:8" x14ac:dyDescent="0.2">
      <c r="A114" s="1" t="s">
        <v>279</v>
      </c>
      <c r="B114" s="36">
        <v>62301700</v>
      </c>
      <c r="C114" s="48">
        <v>17510246</v>
      </c>
      <c r="D114" s="48">
        <v>35325708</v>
      </c>
      <c r="E114" s="1" t="s">
        <v>173</v>
      </c>
    </row>
    <row r="115" spans="1:8" x14ac:dyDescent="0.2">
      <c r="A115" s="1" t="s">
        <v>280</v>
      </c>
      <c r="B115" s="36">
        <v>62301700</v>
      </c>
      <c r="C115" s="48">
        <v>17510246</v>
      </c>
      <c r="D115" s="48">
        <v>35325708</v>
      </c>
      <c r="E115" s="1" t="s">
        <v>174</v>
      </c>
    </row>
    <row r="116" spans="1:8" x14ac:dyDescent="0.2">
      <c r="A116" s="1" t="s">
        <v>281</v>
      </c>
      <c r="B116" s="36">
        <v>62301700</v>
      </c>
      <c r="C116" s="48">
        <v>17510246</v>
      </c>
      <c r="D116" s="48">
        <v>35325708</v>
      </c>
      <c r="E116" s="1" t="s">
        <v>175</v>
      </c>
    </row>
    <row r="117" spans="1:8" x14ac:dyDescent="0.2">
      <c r="A117" s="1" t="s">
        <v>282</v>
      </c>
      <c r="B117" s="36">
        <v>0</v>
      </c>
      <c r="C117" s="36">
        <v>0</v>
      </c>
      <c r="D117" s="36">
        <v>0</v>
      </c>
      <c r="E117" s="1" t="s">
        <v>176</v>
      </c>
    </row>
    <row r="118" spans="1:8" s="7" customFormat="1" x14ac:dyDescent="0.2">
      <c r="A118" s="7" t="s">
        <v>133</v>
      </c>
      <c r="B118" s="47"/>
      <c r="C118" s="47"/>
      <c r="D118" s="47"/>
      <c r="E118" s="7" t="s">
        <v>133</v>
      </c>
      <c r="F118"/>
      <c r="G118"/>
      <c r="H118"/>
    </row>
    <row r="119" spans="1:8" s="7" customFormat="1" x14ac:dyDescent="0.2">
      <c r="A119" s="8" t="s">
        <v>2</v>
      </c>
      <c r="B119" s="47"/>
      <c r="C119" s="47"/>
      <c r="D119" s="47"/>
      <c r="E119" s="8" t="s">
        <v>3</v>
      </c>
      <c r="F119"/>
      <c r="G119"/>
      <c r="H119"/>
    </row>
    <row r="120" spans="1:8" x14ac:dyDescent="0.2">
      <c r="A120" s="1" t="s">
        <v>283</v>
      </c>
      <c r="B120" s="44">
        <v>-13700608</v>
      </c>
      <c r="C120" s="44">
        <v>6698587</v>
      </c>
      <c r="D120" s="46">
        <v>-96817619</v>
      </c>
      <c r="E120" s="1" t="s">
        <v>177</v>
      </c>
    </row>
    <row r="121" spans="1:8" x14ac:dyDescent="0.2">
      <c r="A121" s="1" t="s">
        <v>284</v>
      </c>
      <c r="B121" s="44">
        <v>-20275607</v>
      </c>
      <c r="C121" s="44">
        <v>-165416834</v>
      </c>
      <c r="D121" s="46">
        <v>-112718794</v>
      </c>
      <c r="E121" s="1" t="s">
        <v>178</v>
      </c>
    </row>
    <row r="122" spans="1:8" x14ac:dyDescent="0.2">
      <c r="A122" s="1" t="s">
        <v>285</v>
      </c>
      <c r="B122" s="44">
        <v>154068254</v>
      </c>
      <c r="C122" s="44">
        <v>219179553</v>
      </c>
      <c r="D122" s="46">
        <v>21744225</v>
      </c>
      <c r="E122" s="1" t="s">
        <v>179</v>
      </c>
    </row>
    <row r="123" spans="1:8" x14ac:dyDescent="0.2">
      <c r="A123" s="1" t="s">
        <v>286</v>
      </c>
      <c r="B123" s="44">
        <v>1849823</v>
      </c>
      <c r="C123" s="44">
        <v>0</v>
      </c>
      <c r="D123" s="46">
        <v>1021</v>
      </c>
      <c r="E123" s="1" t="s">
        <v>180</v>
      </c>
    </row>
    <row r="124" spans="1:8" x14ac:dyDescent="0.2">
      <c r="A124" s="1" t="s">
        <v>287</v>
      </c>
      <c r="B124" s="44">
        <v>726121519</v>
      </c>
      <c r="C124" s="44">
        <v>198857604</v>
      </c>
      <c r="D124" s="46">
        <v>713340565</v>
      </c>
      <c r="E124" s="1" t="s">
        <v>181</v>
      </c>
    </row>
    <row r="125" spans="1:8" x14ac:dyDescent="0.2">
      <c r="A125" s="1" t="s">
        <v>288</v>
      </c>
      <c r="B125" s="44">
        <v>848063381</v>
      </c>
      <c r="C125" s="44">
        <v>259318910</v>
      </c>
      <c r="D125" s="46">
        <v>525549398</v>
      </c>
      <c r="E125" s="1" t="s">
        <v>182</v>
      </c>
    </row>
    <row r="126" spans="1:8" x14ac:dyDescent="0.2">
      <c r="B126" s="11"/>
      <c r="C126" s="11"/>
      <c r="D126" s="11"/>
      <c r="H126" s="7"/>
    </row>
    <row r="127" spans="1:8" x14ac:dyDescent="0.2">
      <c r="B127" s="39"/>
      <c r="C127" s="11"/>
      <c r="D127" s="39"/>
      <c r="H127" s="7"/>
    </row>
    <row r="128" spans="1:8" x14ac:dyDescent="0.2">
      <c r="B128" s="45"/>
      <c r="C128" s="39"/>
      <c r="D128" s="39"/>
    </row>
    <row r="129" spans="3:7" x14ac:dyDescent="0.2">
      <c r="C129" s="39"/>
    </row>
    <row r="135" spans="3:7" x14ac:dyDescent="0.2">
      <c r="F135" s="7"/>
      <c r="G135" s="7"/>
    </row>
    <row r="136" spans="3:7" x14ac:dyDescent="0.2">
      <c r="F136" s="7"/>
      <c r="G136" s="7"/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668A8-6904-46D2-95EE-EE6C62923232}">
  <dimension ref="B3:L41"/>
  <sheetViews>
    <sheetView workbookViewId="0">
      <selection activeCell="B6" sqref="B6"/>
    </sheetView>
  </sheetViews>
  <sheetFormatPr defaultRowHeight="12.75" x14ac:dyDescent="0.2"/>
  <cols>
    <col min="2" max="2" width="45.7109375" customWidth="1"/>
    <col min="3" max="5" width="20.7109375" customWidth="1"/>
    <col min="6" max="6" width="45.7109375" customWidth="1"/>
  </cols>
  <sheetData>
    <row r="3" spans="2:12" ht="38.25" x14ac:dyDescent="0.2">
      <c r="B3" s="12"/>
      <c r="C3" s="13" t="s">
        <v>6</v>
      </c>
      <c r="D3" s="13" t="s">
        <v>7</v>
      </c>
      <c r="E3" s="13" t="s">
        <v>8</v>
      </c>
      <c r="F3" s="12"/>
    </row>
    <row r="4" spans="2:12" ht="20.100000000000001" customHeight="1" x14ac:dyDescent="0.2">
      <c r="B4" s="14" t="s">
        <v>11</v>
      </c>
      <c r="C4" s="13" t="s">
        <v>9</v>
      </c>
      <c r="D4" s="13" t="s">
        <v>10</v>
      </c>
      <c r="E4" s="13" t="s">
        <v>54</v>
      </c>
      <c r="F4" s="14" t="s">
        <v>12</v>
      </c>
    </row>
    <row r="5" spans="2:12" ht="20.100000000000001" customHeight="1" x14ac:dyDescent="0.2">
      <c r="B5" s="15"/>
      <c r="C5" s="13">
        <v>111001</v>
      </c>
      <c r="D5" s="13">
        <v>111006</v>
      </c>
      <c r="E5" s="13">
        <v>111201</v>
      </c>
      <c r="F5" s="15"/>
    </row>
    <row r="6" spans="2:12" ht="15" customHeight="1" x14ac:dyDescent="0.2">
      <c r="B6" s="16" t="s">
        <v>13</v>
      </c>
      <c r="C6" s="19">
        <v>1</v>
      </c>
      <c r="D6" s="19">
        <v>1</v>
      </c>
      <c r="E6" s="19">
        <v>1</v>
      </c>
      <c r="F6" s="17" t="s">
        <v>14</v>
      </c>
      <c r="G6" s="51"/>
      <c r="H6" s="52"/>
      <c r="I6" s="52"/>
      <c r="J6" s="53"/>
      <c r="K6" s="53"/>
      <c r="L6" s="53"/>
    </row>
    <row r="7" spans="2:12" ht="15" customHeight="1" x14ac:dyDescent="0.2">
      <c r="B7" s="16" t="s">
        <v>15</v>
      </c>
      <c r="C7" s="18">
        <v>4.08</v>
      </c>
      <c r="D7" s="18">
        <v>1.94</v>
      </c>
      <c r="E7" s="18" t="s">
        <v>51</v>
      </c>
      <c r="F7" s="20" t="s">
        <v>16</v>
      </c>
      <c r="J7" s="53"/>
      <c r="K7" s="53"/>
      <c r="L7" s="53"/>
    </row>
    <row r="8" spans="2:12" ht="15" customHeight="1" x14ac:dyDescent="0.2">
      <c r="B8" s="16" t="s">
        <v>17</v>
      </c>
      <c r="C8" s="49">
        <v>18703430.190000001</v>
      </c>
      <c r="D8" s="49">
        <v>6736957.4000000004</v>
      </c>
      <c r="E8" s="18" t="s">
        <v>51</v>
      </c>
      <c r="F8" s="20" t="s">
        <v>18</v>
      </c>
      <c r="J8" s="53"/>
      <c r="K8" s="53"/>
      <c r="L8" s="53"/>
    </row>
    <row r="9" spans="2:12" ht="15" customHeight="1" x14ac:dyDescent="0.2">
      <c r="B9" s="16" t="s">
        <v>19</v>
      </c>
      <c r="C9" s="50">
        <v>4646452</v>
      </c>
      <c r="D9" s="50">
        <v>3486277</v>
      </c>
      <c r="E9" s="49" t="s">
        <v>51</v>
      </c>
      <c r="F9" s="20" t="s">
        <v>20</v>
      </c>
      <c r="J9" s="53"/>
      <c r="K9" s="53"/>
      <c r="L9" s="53"/>
    </row>
    <row r="10" spans="2:12" ht="15" customHeight="1" x14ac:dyDescent="0.2">
      <c r="B10" s="16" t="s">
        <v>21</v>
      </c>
      <c r="C10" s="18">
        <v>7011</v>
      </c>
      <c r="D10" s="18">
        <v>1239</v>
      </c>
      <c r="E10" s="18" t="s">
        <v>51</v>
      </c>
      <c r="F10" s="20" t="s">
        <v>22</v>
      </c>
      <c r="J10" s="53"/>
      <c r="K10" s="53"/>
      <c r="L10" s="53"/>
    </row>
    <row r="11" spans="2:12" ht="15" customHeight="1" x14ac:dyDescent="0.2">
      <c r="B11" s="16" t="s">
        <v>23</v>
      </c>
      <c r="C11" s="18">
        <v>200000000</v>
      </c>
      <c r="D11" s="18">
        <v>100000000</v>
      </c>
      <c r="E11" s="18">
        <v>100000000</v>
      </c>
      <c r="F11" s="20" t="s">
        <v>24</v>
      </c>
      <c r="J11" s="53"/>
      <c r="K11" s="53"/>
      <c r="L11" s="53"/>
    </row>
    <row r="12" spans="2:12" ht="15" customHeight="1" x14ac:dyDescent="0.2">
      <c r="B12" s="16" t="s">
        <v>25</v>
      </c>
      <c r="C12" s="18">
        <v>816000000</v>
      </c>
      <c r="D12" s="18">
        <v>194000000</v>
      </c>
      <c r="E12" s="18" t="s">
        <v>51</v>
      </c>
      <c r="F12" s="20" t="s">
        <v>26</v>
      </c>
      <c r="J12" s="53"/>
      <c r="K12" s="53"/>
      <c r="L12" s="53"/>
    </row>
    <row r="13" spans="2:12" ht="15" customHeight="1" x14ac:dyDescent="0.2">
      <c r="B13" s="16" t="s">
        <v>27</v>
      </c>
      <c r="C13" s="21">
        <v>45291</v>
      </c>
      <c r="D13" s="21">
        <v>45291</v>
      </c>
      <c r="E13" s="21">
        <v>45291</v>
      </c>
      <c r="F13" s="20" t="s">
        <v>28</v>
      </c>
    </row>
    <row r="14" spans="2:12" ht="15" customHeight="1" x14ac:dyDescent="0.2"/>
    <row r="15" spans="2:12" ht="15" customHeight="1" x14ac:dyDescent="0.2"/>
    <row r="16" spans="2:12" ht="15" customHeight="1" x14ac:dyDescent="0.2">
      <c r="B16" s="22" t="s">
        <v>29</v>
      </c>
      <c r="C16" s="23"/>
      <c r="D16" s="23"/>
      <c r="E16" s="23"/>
      <c r="F16" s="24" t="s">
        <v>30</v>
      </c>
    </row>
    <row r="17" spans="2:6" ht="15" customHeight="1" x14ac:dyDescent="0.2">
      <c r="B17" s="25" t="s">
        <v>31</v>
      </c>
      <c r="C17" s="26">
        <f>+C9*100/C11</f>
        <v>2.323226</v>
      </c>
      <c r="D17" s="26">
        <f t="shared" ref="D17" si="0">+D9*100/D11</f>
        <v>3.4862769999999998</v>
      </c>
      <c r="E17" s="26" t="s">
        <v>51</v>
      </c>
      <c r="F17" s="17" t="s">
        <v>32</v>
      </c>
    </row>
    <row r="18" spans="2:6" ht="15" customHeight="1" x14ac:dyDescent="0.2">
      <c r="B18" s="16" t="s">
        <v>33</v>
      </c>
      <c r="C18" s="19">
        <f>+'Annual Financial Data'!B116/'Financial Ratios'!C11</f>
        <v>0.31150850000000002</v>
      </c>
      <c r="D18" s="19">
        <f>+'Annual Financial Data'!C116/'Financial Ratios'!D11</f>
        <v>0.17510245999999999</v>
      </c>
      <c r="E18" s="19">
        <f>+'Annual Financial Data'!D116/'Financial Ratios'!E11</f>
        <v>0.35325708</v>
      </c>
      <c r="F18" s="20" t="s">
        <v>34</v>
      </c>
    </row>
    <row r="19" spans="2:6" ht="15" customHeight="1" x14ac:dyDescent="0.2">
      <c r="B19" s="16" t="s">
        <v>35</v>
      </c>
      <c r="C19" s="19">
        <f>+'Annual Financial Data'!B67/'Financial Ratios'!C11</f>
        <v>2.6689922400000001</v>
      </c>
      <c r="D19" s="19">
        <f>+'Annual Financial Data'!C67/'Financial Ratios'!D11</f>
        <v>1.8930974</v>
      </c>
      <c r="E19" s="19">
        <f>+'Annual Financial Data'!D67/'Financial Ratios'!E11</f>
        <v>2.7330385000000001</v>
      </c>
      <c r="F19" s="20" t="s">
        <v>55</v>
      </c>
    </row>
    <row r="20" spans="2:6" ht="15" customHeight="1" x14ac:dyDescent="0.2">
      <c r="B20" s="16" t="s">
        <v>36</v>
      </c>
      <c r="C20" s="19">
        <f>+C12/'Annual Financial Data'!B116</f>
        <v>13.097555925440236</v>
      </c>
      <c r="D20" s="19">
        <f>+D12/'Annual Financial Data'!C116</f>
        <v>11.079227556254779</v>
      </c>
      <c r="E20" s="19" t="s">
        <v>51</v>
      </c>
      <c r="F20" s="20" t="s">
        <v>56</v>
      </c>
    </row>
    <row r="21" spans="2:6" ht="15" customHeight="1" x14ac:dyDescent="0.2">
      <c r="B21" s="16" t="s">
        <v>37</v>
      </c>
      <c r="C21" s="19">
        <f>+C12/'Annual Financial Data'!B67</f>
        <v>1.5286668649137773</v>
      </c>
      <c r="D21" s="19">
        <f>+D12/'Annual Financial Data'!C67</f>
        <v>1.0247755873522408</v>
      </c>
      <c r="E21" s="19" t="s">
        <v>51</v>
      </c>
      <c r="F21" s="20" t="s">
        <v>57</v>
      </c>
    </row>
    <row r="22" spans="2:6" ht="15" customHeight="1" x14ac:dyDescent="0.2">
      <c r="C22" s="19"/>
      <c r="D22" s="11"/>
      <c r="E22" s="11"/>
      <c r="F22" s="43"/>
    </row>
    <row r="23" spans="2:6" ht="15" customHeight="1" x14ac:dyDescent="0.2">
      <c r="B23" s="16" t="s">
        <v>73</v>
      </c>
      <c r="C23" s="19">
        <f>+'Annual Financial Data'!B115*100/'Annual Financial Data'!B36</f>
        <v>1.107421934850173</v>
      </c>
      <c r="D23" s="19">
        <f>+'Annual Financial Data'!C115*100/'Annual Financial Data'!C36</f>
        <v>0.59782672532905745</v>
      </c>
      <c r="E23" s="19">
        <f>+'Annual Financial Data'!D115*100/'Annual Financial Data'!D36</f>
        <v>1.2076772461754461</v>
      </c>
      <c r="F23" s="20" t="s">
        <v>38</v>
      </c>
    </row>
    <row r="24" spans="2:6" ht="15" customHeight="1" x14ac:dyDescent="0.2">
      <c r="B24" s="16" t="s">
        <v>74</v>
      </c>
      <c r="C24" s="19">
        <f>+'Annual Financial Data'!B116*100/'Annual Financial Data'!B67</f>
        <v>11.67139024727925</v>
      </c>
      <c r="D24" s="19">
        <f>+'Annual Financial Data'!C116*100/'Annual Financial Data'!C67</f>
        <v>9.2495219738825902</v>
      </c>
      <c r="E24" s="19">
        <f>+'Annual Financial Data'!D116*100/'Annual Financial Data'!D67</f>
        <v>12.925433725137792</v>
      </c>
      <c r="F24" s="20" t="s">
        <v>39</v>
      </c>
    </row>
    <row r="25" spans="2:6" ht="28.5" x14ac:dyDescent="0.2">
      <c r="B25" s="16" t="s">
        <v>40</v>
      </c>
      <c r="C25" s="19">
        <f>+('Annual Financial Data'!B96+'Annual Financial Data'!B97+'Annual Financial Data'!B98+'Annual Financial Data'!B99+'Annual Financial Data'!B101)/'Annual Financial Data'!B103*100</f>
        <v>96.943559183253242</v>
      </c>
      <c r="D25" s="19">
        <f>+('Annual Financial Data'!C96+'Annual Financial Data'!C97+'Annual Financial Data'!C98+'Annual Financial Data'!C99+'Annual Financial Data'!C101)/'Annual Financial Data'!C103*100</f>
        <v>99.11354191123506</v>
      </c>
      <c r="E25" s="19">
        <f>+('Annual Financial Data'!D96+'Annual Financial Data'!D97+'Annual Financial Data'!D98+'Annual Financial Data'!D99+'Annual Financial Data'!D101)/'Annual Financial Data'!D103*100</f>
        <v>100.2965667238839</v>
      </c>
      <c r="F25" s="20" t="s">
        <v>52</v>
      </c>
    </row>
    <row r="26" spans="2:6" ht="28.5" x14ac:dyDescent="0.2">
      <c r="B26" s="16" t="s">
        <v>41</v>
      </c>
      <c r="C26" s="19">
        <f>+('Annual Financial Data'!B90+'Annual Financial Data'!B97+'Annual Financial Data'!B98+'Annual Financial Data'!B99)/('Annual Financial Data'!B18+'Annual Financial Data'!B19+'Annual Financial Data'!B20+'Annual Financial Data'!B27)*100</f>
        <v>6.5535081211078481</v>
      </c>
      <c r="D26" s="19">
        <f>+('Annual Financial Data'!C90+'Annual Financial Data'!C97+'Annual Financial Data'!C98+'Annual Financial Data'!C99)/('Annual Financial Data'!C18+'Annual Financial Data'!C19+'Annual Financial Data'!C20+'Annual Financial Data'!C27)*100</f>
        <v>8.1321770750147717</v>
      </c>
      <c r="E26" s="19">
        <f>+('Annual Financial Data'!D90+'Annual Financial Data'!D97+'Annual Financial Data'!D98+'Annual Financial Data'!D99)/('Annual Financial Data'!D18+'Annual Financial Data'!D19+'Annual Financial Data'!D20+'Annual Financial Data'!D27)*100</f>
        <v>7.0232306672101341</v>
      </c>
      <c r="F26" s="20" t="s">
        <v>60</v>
      </c>
    </row>
    <row r="27" spans="2:6" ht="15" customHeight="1" x14ac:dyDescent="0.2">
      <c r="B27" s="16" t="s">
        <v>42</v>
      </c>
      <c r="C27" s="19">
        <f>'Annual Financial Data'!B115*100/'Annual Financial Data'!B103</f>
        <v>35.180890288953492</v>
      </c>
      <c r="D27" s="19">
        <f>'Annual Financial Data'!C115*100/'Annual Financial Data'!C103</f>
        <v>28.876551212602692</v>
      </c>
      <c r="E27" s="19">
        <f>'Annual Financial Data'!D115*100/'Annual Financial Data'!D103</f>
        <v>38.382088691520359</v>
      </c>
      <c r="F27" s="20" t="s">
        <v>53</v>
      </c>
    </row>
    <row r="28" spans="2:6" ht="15" customHeight="1" x14ac:dyDescent="0.2">
      <c r="B28" s="16" t="s">
        <v>43</v>
      </c>
      <c r="C28" s="19">
        <f>+'Annual Financial Data'!B103*100/'Annual Financial Data'!B36</f>
        <v>3.1477939465275395</v>
      </c>
      <c r="D28" s="19">
        <f>+'Annual Financial Data'!C103*100/'Annual Financial Data'!C36</f>
        <v>2.0702843664659856</v>
      </c>
      <c r="E28" s="19">
        <f>+'Annual Financial Data'!D103*100/'Annual Financial Data'!D36</f>
        <v>3.1464604646235803</v>
      </c>
      <c r="F28" s="20" t="s">
        <v>44</v>
      </c>
    </row>
    <row r="29" spans="2:6" ht="15" customHeight="1" x14ac:dyDescent="0.2"/>
    <row r="30" spans="2:6" ht="15" customHeight="1" x14ac:dyDescent="0.2">
      <c r="B30" s="16" t="s">
        <v>45</v>
      </c>
      <c r="C30" s="19">
        <f>+('Annual Financial Data'!B67+'Annual Financial Data'!B53)*100/'Annual Financial Data'!B36</f>
        <v>9.4890319923152742</v>
      </c>
      <c r="D30" s="19">
        <f>+('Annual Financial Data'!C67+'Annual Financial Data'!C53)*100/'Annual Financial Data'!C36</f>
        <v>6.4633256401477901</v>
      </c>
      <c r="E30" s="19">
        <f>+('Annual Financial Data'!D67+'Annual Financial Data'!D53)*100/'Annual Financial Data'!D36</f>
        <v>9.343417573885489</v>
      </c>
      <c r="F30" s="20" t="s">
        <v>59</v>
      </c>
    </row>
    <row r="31" spans="2:6" ht="15" customHeight="1" x14ac:dyDescent="0.2">
      <c r="B31" s="16" t="s">
        <v>68</v>
      </c>
      <c r="C31" s="19">
        <f>+'Annual Financial Data'!B67*100/('Annual Financial Data'!B37+'Annual Financial Data'!B38+'Annual Financial Data'!B48)</f>
        <v>10.876420200948973</v>
      </c>
      <c r="D31" s="19">
        <f>+'Annual Financial Data'!C67*100/('Annual Financial Data'!C37+'Annual Financial Data'!C38+'Annual Financial Data'!C48)</f>
        <v>7.4549249185170385</v>
      </c>
      <c r="E31" s="19">
        <f>+'Annual Financial Data'!D67*100/('Annual Financial Data'!D37+'Annual Financial Data'!D38+'Annual Financial Data'!D48)</f>
        <v>10.853205404862406</v>
      </c>
      <c r="F31" s="20" t="s">
        <v>61</v>
      </c>
    </row>
    <row r="32" spans="2:6" ht="15" customHeight="1" x14ac:dyDescent="0.2">
      <c r="B32" s="16" t="s">
        <v>46</v>
      </c>
      <c r="C32" s="19">
        <f>+('Annual Financial Data'!B47+'Annual Financial Data'!B52+'Annual Financial Data'!B55+'Annual Financial Data'!B56)*100/'Annual Financial Data'!B36</f>
        <v>90.510968007684724</v>
      </c>
      <c r="D32" s="19">
        <f>+('Annual Financial Data'!C47+'Annual Financial Data'!C52+'Annual Financial Data'!C55+'Annual Financial Data'!C56)*100/'Annual Financial Data'!C36</f>
        <v>93.536674359852213</v>
      </c>
      <c r="E32" s="19">
        <f>+('Annual Financial Data'!D47+'Annual Financial Data'!D52+'Annual Financial Data'!D55+'Annual Financial Data'!D56)*100/'Annual Financial Data'!D36</f>
        <v>90.656582426114511</v>
      </c>
      <c r="F32" s="20" t="s">
        <v>62</v>
      </c>
    </row>
    <row r="33" spans="2:6" ht="15" customHeight="1" x14ac:dyDescent="0.2">
      <c r="B33" s="16" t="s">
        <v>69</v>
      </c>
      <c r="C33" s="19">
        <f>('Annual Financial Data'!B37+'Annual Financial Data'!B38+'Annual Financial Data'!B48)*100/'Annual Financial Data'!B36</f>
        <v>87.237769521408794</v>
      </c>
      <c r="D33" s="19">
        <f>('Annual Financial Data'!C37+'Annual Financial Data'!C38+'Annual Financial Data'!C48)*100/'Annual Financial Data'!C36</f>
        <v>86.698735544522407</v>
      </c>
      <c r="E33" s="19">
        <f>('Annual Financial Data'!D37+'Annual Financial Data'!D38+'Annual Financial Data'!D48)*100/'Annual Financial Data'!D36</f>
        <v>86.089014492432725</v>
      </c>
      <c r="F33" s="20" t="s">
        <v>63</v>
      </c>
    </row>
    <row r="34" spans="2:6" ht="15" customHeight="1" x14ac:dyDescent="0.2"/>
    <row r="35" spans="2:6" ht="15" customHeight="1" x14ac:dyDescent="0.2">
      <c r="B35" s="16" t="s">
        <v>70</v>
      </c>
      <c r="C35" s="19">
        <f>+('Annual Financial Data'!B18+'Annual Financial Data'!B19+'Annual Financial Data'!B20+'Annual Financial Data'!B27)*100/'Annual Financial Data'!B36</f>
        <v>70.259621560580285</v>
      </c>
      <c r="D35" s="19">
        <f>+('Annual Financial Data'!C18+'Annual Financial Data'!C19+'Annual Financial Data'!C20+'Annual Financial Data'!C27)*100/'Annual Financial Data'!C36</f>
        <v>68.881372617207617</v>
      </c>
      <c r="E35" s="19">
        <f>+('Annual Financial Data'!D18+'Annual Financial Data'!D19+'Annual Financial Data'!D20+'Annual Financial Data'!D27)*100/'Annual Financial Data'!D36</f>
        <v>69.167034987454542</v>
      </c>
      <c r="F35" s="20" t="s">
        <v>64</v>
      </c>
    </row>
    <row r="36" spans="2:6" ht="15" customHeight="1" x14ac:dyDescent="0.2">
      <c r="B36" s="16" t="s">
        <v>71</v>
      </c>
      <c r="C36" s="19">
        <f>+('Annual Financial Data'!B18+'Annual Financial Data'!B19+'Annual Financial Data'!B20+'Annual Financial Data'!B27)*100/('Annual Financial Data'!B37+'Annual Financial Data'!B38+'Annual Financial Data'!B48)</f>
        <v>80.538076507490317</v>
      </c>
      <c r="D36" s="19">
        <f>+('Annual Financial Data'!C18+'Annual Financial Data'!C19+'Annual Financial Data'!C20+'Annual Financial Data'!C27)*100/('Annual Financial Data'!C37+'Annual Financial Data'!C38+'Annual Financial Data'!C48)</f>
        <v>79.449108668759038</v>
      </c>
      <c r="E36" s="19">
        <f>+('Annual Financial Data'!D18+'Annual Financial Data'!D19+'Annual Financial Data'!D20+'Annual Financial Data'!D27)*100/('Annual Financial Data'!D37+'Annual Financial Data'!D38+'Annual Financial Data'!D48)</f>
        <v>80.343625020279873</v>
      </c>
      <c r="F36" s="20" t="s">
        <v>47</v>
      </c>
    </row>
    <row r="37" spans="2:6" ht="15" customHeight="1" x14ac:dyDescent="0.2">
      <c r="B37" s="16" t="s">
        <v>72</v>
      </c>
      <c r="C37" s="19">
        <f>+'Annual Financial Data'!B67*100/('Annual Financial Data'!B18+'Annual Financial Data'!B19+'Annual Financial Data'!B20+'Annual Financial Data'!B27)</f>
        <v>13.504693273792585</v>
      </c>
      <c r="D37" s="19">
        <f>+'Annual Financial Data'!C67*100/('Annual Financial Data'!C18+'Annual Financial Data'!C19+'Annual Financial Data'!C20+'Annual Financial Data'!C27)</f>
        <v>9.383270679093803</v>
      </c>
      <c r="E37" s="19">
        <f>+'Annual Financial Data'!D67*100/('Annual Financial Data'!D18+'Annual Financial Data'!D19+'Annual Financial Data'!D20+'Annual Financial Data'!D27)</f>
        <v>13.508483594215349</v>
      </c>
      <c r="F37" s="20" t="s">
        <v>65</v>
      </c>
    </row>
    <row r="38" spans="2:6" ht="15" customHeight="1" x14ac:dyDescent="0.2">
      <c r="C38" s="19"/>
    </row>
    <row r="39" spans="2:6" ht="15" customHeight="1" x14ac:dyDescent="0.2">
      <c r="B39" s="16" t="s">
        <v>48</v>
      </c>
      <c r="C39" s="19">
        <f>+('Annual Financial Data'!B14+'Annual Financial Data'!B15+'Annual Financial Data'!B17+'Annual Financial Data'!B24)/('Annual Financial Data'!B37+'Annual Financial Data'!B38+'Annual Financial Data'!B48)</f>
        <v>0.17577621695401</v>
      </c>
      <c r="D39" s="19">
        <f>+('Annual Financial Data'!C14+'Annual Financial Data'!C15+'Annual Financial Data'!C17+'Annual Financial Data'!C24)/('Annual Financial Data'!C37+'Annual Financial Data'!C38+'Annual Financial Data'!C48)</f>
        <v>0.11123253805091092</v>
      </c>
      <c r="E39" s="19">
        <f>+('Annual Financial Data'!D14+'Annual Financial Data'!D15+'Annual Financial Data'!D17+'Annual Financial Data'!D24)/('Annual Financial Data'!D37+'Annual Financial Data'!D38+'Annual Financial Data'!D48)</f>
        <v>0.2098320464985847</v>
      </c>
      <c r="F39" s="20" t="s">
        <v>58</v>
      </c>
    </row>
    <row r="40" spans="2:6" ht="15" customHeight="1" x14ac:dyDescent="0.2">
      <c r="B40" s="16" t="s">
        <v>49</v>
      </c>
      <c r="C40" s="19">
        <f>('Annual Financial Data'!B14+'Annual Financial Data'!B15+'Annual Financial Data'!B17+'Annual Financial Data'!B22+'Annual Financial Data'!B23+'Annual Financial Data'!B25+'Annual Financial Data'!B24+'Annual Financial Data'!B28)*100/('Annual Financial Data'!B37+'Annual Financial Data'!B38+'Annual Financial Data'!B48)</f>
        <v>27.131762694524301</v>
      </c>
      <c r="D40" s="19">
        <f>('Annual Financial Data'!C14+'Annual Financial Data'!C15+'Annual Financial Data'!C17+'Annual Financial Data'!C22+'Annual Financial Data'!C23+'Annual Financial Data'!C25+'Annual Financial Data'!C24+'Annual Financial Data'!C28)*100/('Annual Financial Data'!C37+'Annual Financial Data'!C38+'Annual Financial Data'!C48)</f>
        <v>28.960051809070343</v>
      </c>
      <c r="E40" s="19">
        <f>('Annual Financial Data'!D14+'Annual Financial Data'!D15+'Annual Financial Data'!D17+'Annual Financial Data'!D22+'Annual Financial Data'!D23+'Annual Financial Data'!D25+'Annual Financial Data'!D24+'Annual Financial Data'!D28)*100/('Annual Financial Data'!D37+'Annual Financial Data'!D38+'Annual Financial Data'!D48)</f>
        <v>32.662880249362786</v>
      </c>
      <c r="F40" s="41" t="s">
        <v>66</v>
      </c>
    </row>
    <row r="41" spans="2:6" ht="28.5" x14ac:dyDescent="0.2">
      <c r="B41" s="16" t="s">
        <v>50</v>
      </c>
      <c r="C41" s="19">
        <f>('Annual Financial Data'!B14+'Annual Financial Data'!B15+'Annual Financial Data'!B24)/('Annual Financial Data'!B37+'Annual Financial Data'!B38+'Annual Financial Data'!B48)</f>
        <v>0.17490945400720417</v>
      </c>
      <c r="D41" s="19">
        <f>('Annual Financial Data'!C14+'Annual Financial Data'!C15+'Annual Financial Data'!C24)/('Annual Financial Data'!C37+'Annual Financial Data'!C38+'Annual Financial Data'!C48)</f>
        <v>0.11123253805091092</v>
      </c>
      <c r="E41" s="19">
        <f>('Annual Financial Data'!D14+'Annual Financial Data'!D15+'Annual Financial Data'!D24)/('Annual Financial Data'!D37+'Annual Financial Data'!D38+'Annual Financial Data'!D48)</f>
        <v>0.2098320464985847</v>
      </c>
      <c r="F41" s="42" t="s">
        <v>67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Aseel</dc:creator>
  <cp:lastModifiedBy>Nagham Malahmeh</cp:lastModifiedBy>
  <dcterms:created xsi:type="dcterms:W3CDTF">2023-07-16T08:39:18Z</dcterms:created>
  <dcterms:modified xsi:type="dcterms:W3CDTF">2024-07-17T07:03:11Z</dcterms:modified>
</cp:coreProperties>
</file>